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ee_\Dropbox\GGR Share\"/>
    </mc:Choice>
  </mc:AlternateContent>
  <xr:revisionPtr revIDLastSave="0" documentId="13_ncr:1_{49F6D671-BFC0-44C9-98E6-332838C0BF0A}" xr6:coauthVersionLast="47" xr6:coauthVersionMax="47" xr10:uidLastSave="{00000000-0000-0000-0000-000000000000}"/>
  <bookViews>
    <workbookView xWindow="-110" yWindow="-110" windowWidth="19420" windowHeight="10420" tabRatio="749" activeTab="1" xr2:uid="{071470F8-0110-409C-BB80-6AC85D2F5A7B}"/>
  </bookViews>
  <sheets>
    <sheet name="1. Retreat Dates" sheetId="12" r:id="rId1"/>
    <sheet name="2. Pricing" sheetId="10" r:id="rId2"/>
    <sheet name="3. The House" sheetId="5" r:id="rId3"/>
    <sheet name="4. Safari Lodges" sheetId="6" r:id="rId4"/>
    <sheet name="5. GGR Costs" sheetId="9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0" l="1"/>
  <c r="E18" i="10"/>
  <c r="E17" i="10"/>
  <c r="E50" i="10"/>
  <c r="E51" i="10"/>
  <c r="E52" i="10"/>
  <c r="E53" i="10"/>
  <c r="E54" i="10"/>
  <c r="E49" i="10"/>
  <c r="E34" i="10"/>
  <c r="E35" i="10"/>
  <c r="E36" i="10"/>
  <c r="E37" i="10"/>
  <c r="E38" i="10"/>
  <c r="E33" i="10"/>
  <c r="O7" i="10"/>
  <c r="O8" i="10"/>
  <c r="O9" i="10"/>
  <c r="O10" i="10"/>
  <c r="O11" i="10"/>
  <c r="O12" i="10"/>
  <c r="O13" i="10"/>
  <c r="O14" i="10"/>
  <c r="O16" i="10"/>
  <c r="O17" i="10"/>
  <c r="O18" i="10"/>
  <c r="O19" i="10"/>
  <c r="O20" i="10"/>
  <c r="O35" i="10"/>
  <c r="O36" i="10"/>
  <c r="O38" i="10"/>
  <c r="O49" i="10"/>
  <c r="O50" i="10"/>
  <c r="E20" i="10"/>
  <c r="E16" i="10"/>
  <c r="E15" i="10"/>
  <c r="E14" i="10"/>
  <c r="E13" i="10"/>
  <c r="E7" i="10"/>
  <c r="E8" i="10"/>
  <c r="E9" i="10"/>
  <c r="E6" i="10"/>
  <c r="C16" i="10"/>
  <c r="Q16" i="10" s="1"/>
  <c r="C9" i="10"/>
  <c r="Q9" i="10" s="1"/>
  <c r="E12" i="10"/>
  <c r="E11" i="10"/>
  <c r="E10" i="10"/>
  <c r="O6" i="10"/>
  <c r="C54" i="10"/>
  <c r="Q54" i="10" s="1"/>
  <c r="C53" i="10"/>
  <c r="Q53" i="10" s="1"/>
  <c r="C52" i="10"/>
  <c r="P52" i="10" s="1"/>
  <c r="C38" i="10"/>
  <c r="Q38" i="10" s="1"/>
  <c r="C37" i="10"/>
  <c r="P37" i="10" s="1"/>
  <c r="C36" i="10"/>
  <c r="P36" i="10" s="1"/>
  <c r="C51" i="10"/>
  <c r="P51" i="10" s="1"/>
  <c r="C50" i="10"/>
  <c r="P50" i="10" s="1"/>
  <c r="C49" i="10"/>
  <c r="P49" i="10" s="1"/>
  <c r="C35" i="10"/>
  <c r="P35" i="10" s="1"/>
  <c r="C34" i="10"/>
  <c r="Q34" i="10" s="1"/>
  <c r="C33" i="10"/>
  <c r="Q33" i="10" s="1"/>
  <c r="J74" i="10"/>
  <c r="J75" i="10"/>
  <c r="J76" i="10"/>
  <c r="J77" i="10"/>
  <c r="J78" i="10"/>
  <c r="C20" i="10"/>
  <c r="Q20" i="10" s="1"/>
  <c r="C19" i="10"/>
  <c r="P19" i="10" s="1"/>
  <c r="C18" i="10"/>
  <c r="Q18" i="10" s="1"/>
  <c r="C17" i="10"/>
  <c r="Q17" i="10" s="1"/>
  <c r="C15" i="10"/>
  <c r="P15" i="10" s="1"/>
  <c r="C14" i="10"/>
  <c r="P14" i="10" s="1"/>
  <c r="C13" i="10"/>
  <c r="P13" i="10" s="1"/>
  <c r="C12" i="10"/>
  <c r="P12" i="10" s="1"/>
  <c r="C11" i="10"/>
  <c r="Q11" i="10" s="1"/>
  <c r="C10" i="10"/>
  <c r="Q10" i="10" s="1"/>
  <c r="C8" i="10"/>
  <c r="Q8" i="10" s="1"/>
  <c r="C7" i="10"/>
  <c r="P7" i="10" s="1"/>
  <c r="C6" i="10"/>
  <c r="Q6" i="10" s="1"/>
  <c r="C202" i="12"/>
  <c r="D202" i="12"/>
  <c r="E202" i="12"/>
  <c r="F202" i="12"/>
  <c r="D2" i="10"/>
  <c r="B2" i="10"/>
  <c r="B7" i="12"/>
  <c r="B8" i="12" s="1"/>
  <c r="P18" i="10" l="1"/>
  <c r="P11" i="10"/>
  <c r="P9" i="10"/>
  <c r="Q13" i="10"/>
  <c r="Q49" i="10"/>
  <c r="P33" i="10"/>
  <c r="P20" i="10"/>
  <c r="Q19" i="10"/>
  <c r="P17" i="10"/>
  <c r="Q15" i="10"/>
  <c r="Q14" i="10"/>
  <c r="Q12" i="10"/>
  <c r="P10" i="10"/>
  <c r="P8" i="10"/>
  <c r="Q7" i="10"/>
  <c r="P53" i="10"/>
  <c r="Q50" i="10"/>
  <c r="P54" i="10"/>
  <c r="Q51" i="10"/>
  <c r="Q52" i="10"/>
  <c r="Q35" i="10"/>
  <c r="P34" i="10"/>
  <c r="Q36" i="10"/>
  <c r="Q37" i="10"/>
  <c r="P38" i="10"/>
  <c r="E23" i="10"/>
  <c r="G26" i="10" s="1"/>
  <c r="P16" i="10"/>
  <c r="C56" i="10"/>
  <c r="H60" i="10" s="1"/>
  <c r="E56" i="10"/>
  <c r="G59" i="10"/>
  <c r="E40" i="10"/>
  <c r="P6" i="10"/>
  <c r="C23" i="10"/>
  <c r="H28" i="10" s="1"/>
  <c r="D7" i="12"/>
  <c r="B9" i="12"/>
  <c r="B10" i="12" s="1"/>
  <c r="H2" i="10" l="1"/>
  <c r="G2" i="10"/>
  <c r="C9" i="12"/>
  <c r="E9" i="12"/>
  <c r="D9" i="12"/>
  <c r="F9" i="12"/>
  <c r="D8" i="12"/>
  <c r="B11" i="12"/>
  <c r="C10" i="12" l="1"/>
  <c r="E10" i="12"/>
  <c r="D10" i="12"/>
  <c r="F10" i="12"/>
  <c r="B12" i="12"/>
  <c r="C11" i="12" l="1"/>
  <c r="E11" i="12"/>
  <c r="D11" i="12"/>
  <c r="F11" i="12"/>
  <c r="B13" i="12"/>
  <c r="C12" i="12" l="1"/>
  <c r="E12" i="12"/>
  <c r="D12" i="12"/>
  <c r="F12" i="12"/>
  <c r="B14" i="12"/>
  <c r="D13" i="12" l="1"/>
  <c r="F13" i="12"/>
  <c r="E13" i="12"/>
  <c r="C13" i="12"/>
  <c r="B15" i="12"/>
  <c r="D14" i="12" l="1"/>
  <c r="F14" i="12"/>
  <c r="C14" i="12"/>
  <c r="E14" i="12"/>
  <c r="B16" i="12"/>
  <c r="D15" i="12" l="1"/>
  <c r="F15" i="12"/>
  <c r="E15" i="12"/>
  <c r="C15" i="12"/>
  <c r="B17" i="12"/>
  <c r="D16" i="12" l="1"/>
  <c r="C16" i="12"/>
  <c r="E16" i="12"/>
  <c r="F16" i="12"/>
  <c r="B18" i="12"/>
  <c r="E17" i="12" l="1"/>
  <c r="C17" i="12"/>
  <c r="F17" i="12"/>
  <c r="D17" i="12"/>
  <c r="B19" i="12"/>
  <c r="E18" i="12" l="1"/>
  <c r="C18" i="12"/>
  <c r="D18" i="12"/>
  <c r="F18" i="12"/>
  <c r="B20" i="12"/>
  <c r="E19" i="12" l="1"/>
  <c r="C19" i="12"/>
  <c r="F19" i="12"/>
  <c r="D19" i="12"/>
  <c r="B21" i="12"/>
  <c r="E20" i="12" l="1"/>
  <c r="C20" i="12"/>
  <c r="D20" i="12"/>
  <c r="F20" i="12"/>
  <c r="B22" i="12"/>
  <c r="F21" i="12" l="1"/>
  <c r="D21" i="12"/>
  <c r="C21" i="12"/>
  <c r="E21" i="12"/>
  <c r="B23" i="12"/>
  <c r="F22" i="12" l="1"/>
  <c r="D22" i="12"/>
  <c r="C22" i="12"/>
  <c r="E22" i="12"/>
  <c r="B24" i="12"/>
  <c r="F23" i="12" l="1"/>
  <c r="D23" i="12"/>
  <c r="C23" i="12"/>
  <c r="E23" i="12"/>
  <c r="B25" i="12"/>
  <c r="D24" i="12" l="1"/>
  <c r="C24" i="12"/>
  <c r="E24" i="12"/>
  <c r="F24" i="12"/>
  <c r="B26" i="12"/>
  <c r="C25" i="12" l="1"/>
  <c r="E25" i="12"/>
  <c r="D25" i="12"/>
  <c r="F25" i="12"/>
  <c r="B27" i="12"/>
  <c r="C26" i="12" l="1"/>
  <c r="E26" i="12"/>
  <c r="D26" i="12"/>
  <c r="F26" i="12"/>
  <c r="B28" i="12"/>
  <c r="C27" i="12" l="1"/>
  <c r="E27" i="12"/>
  <c r="D27" i="12"/>
  <c r="F27" i="12"/>
  <c r="B29" i="12"/>
  <c r="C28" i="12" l="1"/>
  <c r="E28" i="12"/>
  <c r="D28" i="12"/>
  <c r="F28" i="12"/>
  <c r="B30" i="12"/>
  <c r="D29" i="12" l="1"/>
  <c r="F29" i="12"/>
  <c r="C29" i="12"/>
  <c r="E29" i="12"/>
  <c r="B31" i="12"/>
  <c r="D30" i="12" l="1"/>
  <c r="F30" i="12"/>
  <c r="E30" i="12"/>
  <c r="C30" i="12"/>
  <c r="B32" i="12"/>
  <c r="D31" i="12" l="1"/>
  <c r="F31" i="12"/>
  <c r="C31" i="12"/>
  <c r="E31" i="12"/>
  <c r="B33" i="12"/>
  <c r="D32" i="12" l="1"/>
  <c r="E32" i="12"/>
  <c r="C32" i="12"/>
  <c r="F32" i="12"/>
  <c r="B34" i="12"/>
  <c r="E33" i="12" l="1"/>
  <c r="C33" i="12"/>
  <c r="D33" i="12"/>
  <c r="F33" i="12"/>
  <c r="B35" i="12"/>
  <c r="E34" i="12" l="1"/>
  <c r="C34" i="12"/>
  <c r="F34" i="12"/>
  <c r="D34" i="12"/>
  <c r="B36" i="12"/>
  <c r="E35" i="12" l="1"/>
  <c r="C35" i="12"/>
  <c r="D35" i="12"/>
  <c r="F35" i="12"/>
  <c r="B37" i="12"/>
  <c r="E36" i="12" l="1"/>
  <c r="C36" i="12"/>
  <c r="D36" i="12"/>
  <c r="F36" i="12"/>
  <c r="B38" i="12"/>
  <c r="F37" i="12" l="1"/>
  <c r="D37" i="12"/>
  <c r="C37" i="12"/>
  <c r="E37" i="12"/>
  <c r="B39" i="12"/>
  <c r="F38" i="12" l="1"/>
  <c r="D38" i="12"/>
  <c r="C38" i="12"/>
  <c r="E38" i="12"/>
  <c r="B40" i="12"/>
  <c r="F39" i="12" l="1"/>
  <c r="D39" i="12"/>
  <c r="C39" i="12"/>
  <c r="E39" i="12"/>
  <c r="B41" i="12"/>
  <c r="D40" i="12" l="1"/>
  <c r="C40" i="12"/>
  <c r="E40" i="12"/>
  <c r="F40" i="12"/>
  <c r="B42" i="12"/>
  <c r="C41" i="12" l="1"/>
  <c r="E41" i="12"/>
  <c r="D41" i="12"/>
  <c r="F41" i="12"/>
  <c r="B43" i="12"/>
  <c r="C42" i="12" l="1"/>
  <c r="E42" i="12"/>
  <c r="D42" i="12"/>
  <c r="F42" i="12"/>
  <c r="B44" i="12"/>
  <c r="C43" i="12" l="1"/>
  <c r="E43" i="12"/>
  <c r="D43" i="12"/>
  <c r="F43" i="12"/>
  <c r="B45" i="12"/>
  <c r="C44" i="12" l="1"/>
  <c r="E44" i="12"/>
  <c r="D44" i="12"/>
  <c r="F44" i="12"/>
  <c r="B46" i="12"/>
  <c r="C45" i="12" l="1"/>
  <c r="E45" i="12"/>
  <c r="D45" i="12"/>
  <c r="F45" i="12"/>
  <c r="B47" i="12"/>
  <c r="C46" i="12" l="1"/>
  <c r="E46" i="12"/>
  <c r="D46" i="12"/>
  <c r="F46" i="12"/>
  <c r="B48" i="12"/>
  <c r="C47" i="12" l="1"/>
  <c r="E47" i="12"/>
  <c r="D47" i="12"/>
  <c r="F47" i="12"/>
  <c r="B49" i="12"/>
  <c r="C48" i="12" l="1"/>
  <c r="E48" i="12"/>
  <c r="D48" i="12"/>
  <c r="F48" i="12"/>
  <c r="B50" i="12"/>
  <c r="C49" i="12" l="1"/>
  <c r="E49" i="12"/>
  <c r="D49" i="12"/>
  <c r="F49" i="12"/>
  <c r="B51" i="12"/>
  <c r="C50" i="12" l="1"/>
  <c r="E50" i="12"/>
  <c r="D50" i="12"/>
  <c r="F50" i="12"/>
  <c r="B52" i="12"/>
  <c r="C51" i="12" l="1"/>
  <c r="E51" i="12"/>
  <c r="D51" i="12"/>
  <c r="F51" i="12"/>
  <c r="B53" i="12"/>
  <c r="C52" i="12" l="1"/>
  <c r="E52" i="12"/>
  <c r="D52" i="12"/>
  <c r="F52" i="12"/>
  <c r="B54" i="12"/>
  <c r="C53" i="12" l="1"/>
  <c r="E53" i="12"/>
  <c r="D53" i="12"/>
  <c r="F53" i="12"/>
  <c r="B55" i="12"/>
  <c r="C54" i="12" l="1"/>
  <c r="E54" i="12"/>
  <c r="D54" i="12"/>
  <c r="F54" i="12"/>
  <c r="B56" i="12"/>
  <c r="C55" i="12" l="1"/>
  <c r="E55" i="12"/>
  <c r="D55" i="12"/>
  <c r="F55" i="12"/>
  <c r="B57" i="12"/>
  <c r="C56" i="12" l="1"/>
  <c r="E56" i="12"/>
  <c r="D56" i="12"/>
  <c r="F56" i="12"/>
  <c r="B58" i="12"/>
  <c r="C57" i="12" l="1"/>
  <c r="E57" i="12"/>
  <c r="D57" i="12"/>
  <c r="F57" i="12"/>
  <c r="B59" i="12"/>
  <c r="C58" i="12" l="1"/>
  <c r="E58" i="12"/>
  <c r="D58" i="12"/>
  <c r="F58" i="12"/>
  <c r="B60" i="12"/>
  <c r="C59" i="12" l="1"/>
  <c r="E59" i="12"/>
  <c r="D59" i="12"/>
  <c r="F59" i="12"/>
  <c r="B61" i="12"/>
  <c r="C60" i="12" l="1"/>
  <c r="E60" i="12"/>
  <c r="D60" i="12"/>
  <c r="F60" i="12"/>
  <c r="B62" i="12"/>
  <c r="C61" i="12" l="1"/>
  <c r="E61" i="12"/>
  <c r="D61" i="12"/>
  <c r="F61" i="12"/>
  <c r="B63" i="12"/>
  <c r="C62" i="12" l="1"/>
  <c r="E62" i="12"/>
  <c r="D62" i="12"/>
  <c r="F62" i="12"/>
  <c r="B64" i="12"/>
  <c r="C63" i="12" l="1"/>
  <c r="E63" i="12"/>
  <c r="D63" i="12"/>
  <c r="F63" i="12"/>
  <c r="B65" i="12"/>
  <c r="C64" i="12" l="1"/>
  <c r="E64" i="12"/>
  <c r="D64" i="12"/>
  <c r="F64" i="12"/>
  <c r="B66" i="12"/>
  <c r="C65" i="12" l="1"/>
  <c r="E65" i="12"/>
  <c r="D65" i="12"/>
  <c r="F65" i="12"/>
  <c r="B67" i="12"/>
  <c r="C66" i="12" l="1"/>
  <c r="E66" i="12"/>
  <c r="D66" i="12"/>
  <c r="F66" i="12"/>
  <c r="B68" i="12"/>
  <c r="C67" i="12" l="1"/>
  <c r="E67" i="12"/>
  <c r="D67" i="12"/>
  <c r="F67" i="12"/>
  <c r="B69" i="12"/>
  <c r="C68" i="12" l="1"/>
  <c r="E68" i="12"/>
  <c r="D68" i="12"/>
  <c r="F68" i="12"/>
  <c r="B70" i="12"/>
  <c r="C69" i="12" l="1"/>
  <c r="E69" i="12"/>
  <c r="D69" i="12"/>
  <c r="F69" i="12"/>
  <c r="B71" i="12"/>
  <c r="C70" i="12" l="1"/>
  <c r="E70" i="12"/>
  <c r="D70" i="12"/>
  <c r="F70" i="12"/>
  <c r="B72" i="12"/>
  <c r="C71" i="12" l="1"/>
  <c r="E71" i="12"/>
  <c r="D71" i="12"/>
  <c r="F71" i="12"/>
  <c r="B73" i="12"/>
  <c r="C72" i="12" l="1"/>
  <c r="E72" i="12"/>
  <c r="D72" i="12"/>
  <c r="F72" i="12"/>
  <c r="B74" i="12"/>
  <c r="C73" i="12" l="1"/>
  <c r="E73" i="12"/>
  <c r="D73" i="12"/>
  <c r="F73" i="12"/>
  <c r="B75" i="12"/>
  <c r="C74" i="12" l="1"/>
  <c r="F74" i="12"/>
  <c r="D74" i="12"/>
  <c r="E74" i="12"/>
  <c r="B76" i="12"/>
  <c r="C75" i="12" l="1"/>
  <c r="D75" i="12"/>
  <c r="E75" i="12"/>
  <c r="F75" i="12"/>
  <c r="B77" i="12"/>
  <c r="C76" i="12" l="1"/>
  <c r="D76" i="12"/>
  <c r="E76" i="12"/>
  <c r="F76" i="12"/>
  <c r="B78" i="12"/>
  <c r="C77" i="12" l="1"/>
  <c r="E77" i="12"/>
  <c r="F77" i="12"/>
  <c r="D77" i="12"/>
  <c r="B79" i="12"/>
  <c r="C78" i="12" l="1"/>
  <c r="F78" i="12"/>
  <c r="D78" i="12"/>
  <c r="E78" i="12"/>
  <c r="B80" i="12"/>
  <c r="C79" i="12" l="1"/>
  <c r="D79" i="12"/>
  <c r="E79" i="12"/>
  <c r="F79" i="12"/>
  <c r="B81" i="12"/>
  <c r="C80" i="12" l="1"/>
  <c r="D80" i="12"/>
  <c r="E80" i="12"/>
  <c r="F80" i="12"/>
  <c r="B82" i="12"/>
  <c r="C81" i="12" l="1"/>
  <c r="E81" i="12"/>
  <c r="F81" i="12"/>
  <c r="D81" i="12"/>
  <c r="B83" i="12"/>
  <c r="C82" i="12" l="1"/>
  <c r="F82" i="12"/>
  <c r="D82" i="12"/>
  <c r="E82" i="12"/>
  <c r="B84" i="12"/>
  <c r="C83" i="12" l="1"/>
  <c r="D83" i="12"/>
  <c r="E83" i="12"/>
  <c r="F83" i="12"/>
  <c r="B85" i="12"/>
  <c r="C84" i="12" l="1"/>
  <c r="D84" i="12"/>
  <c r="E84" i="12"/>
  <c r="F84" i="12"/>
  <c r="B86" i="12"/>
  <c r="C85" i="12" l="1"/>
  <c r="E85" i="12"/>
  <c r="F85" i="12"/>
  <c r="D85" i="12"/>
  <c r="B87" i="12"/>
  <c r="C86" i="12" l="1"/>
  <c r="F86" i="12"/>
  <c r="D86" i="12"/>
  <c r="E86" i="12"/>
  <c r="B88" i="12"/>
  <c r="C87" i="12" l="1"/>
  <c r="D87" i="12"/>
  <c r="E87" i="12"/>
  <c r="F87" i="12"/>
  <c r="B89" i="12"/>
  <c r="C88" i="12" l="1"/>
  <c r="D88" i="12"/>
  <c r="E88" i="12"/>
  <c r="F88" i="12"/>
  <c r="B90" i="12"/>
  <c r="C89" i="12" l="1"/>
  <c r="E89" i="12"/>
  <c r="F89" i="12"/>
  <c r="D89" i="12"/>
  <c r="B91" i="12"/>
  <c r="C90" i="12" l="1"/>
  <c r="F90" i="12"/>
  <c r="D90" i="12"/>
  <c r="E90" i="12"/>
  <c r="B92" i="12"/>
  <c r="C91" i="12" l="1"/>
  <c r="D91" i="12"/>
  <c r="E91" i="12"/>
  <c r="F91" i="12"/>
  <c r="B93" i="12"/>
  <c r="C92" i="12" l="1"/>
  <c r="D92" i="12"/>
  <c r="E92" i="12"/>
  <c r="F92" i="12"/>
  <c r="B94" i="12"/>
  <c r="C93" i="12" l="1"/>
  <c r="E93" i="12"/>
  <c r="F93" i="12"/>
  <c r="D93" i="12"/>
  <c r="B95" i="12"/>
  <c r="C94" i="12" l="1"/>
  <c r="F94" i="12"/>
  <c r="D94" i="12"/>
  <c r="E94" i="12"/>
  <c r="B96" i="12"/>
  <c r="C95" i="12" l="1"/>
  <c r="D95" i="12"/>
  <c r="E95" i="12"/>
  <c r="F95" i="12"/>
  <c r="B97" i="12"/>
  <c r="C96" i="12" l="1"/>
  <c r="D96" i="12"/>
  <c r="E96" i="12"/>
  <c r="F96" i="12"/>
  <c r="B98" i="12"/>
  <c r="C97" i="12" l="1"/>
  <c r="D97" i="12"/>
  <c r="E97" i="12"/>
  <c r="F97" i="12"/>
  <c r="B99" i="12"/>
  <c r="C98" i="12" l="1"/>
  <c r="D98" i="12"/>
  <c r="E98" i="12"/>
  <c r="F98" i="12"/>
  <c r="B100" i="12"/>
  <c r="C99" i="12" l="1"/>
  <c r="D99" i="12"/>
  <c r="E99" i="12"/>
  <c r="F99" i="12"/>
  <c r="B101" i="12"/>
  <c r="C100" i="12" l="1"/>
  <c r="D100" i="12"/>
  <c r="E100" i="12"/>
  <c r="F100" i="12"/>
  <c r="B102" i="12"/>
  <c r="C101" i="12" l="1"/>
  <c r="D101" i="12"/>
  <c r="E101" i="12"/>
  <c r="F101" i="12"/>
  <c r="B103" i="12"/>
  <c r="C102" i="12" l="1"/>
  <c r="D102" i="12"/>
  <c r="E102" i="12"/>
  <c r="F102" i="12"/>
  <c r="B104" i="12"/>
  <c r="C103" i="12" l="1"/>
  <c r="D103" i="12"/>
  <c r="E103" i="12"/>
  <c r="F103" i="12"/>
  <c r="B105" i="12"/>
  <c r="C104" i="12" l="1"/>
  <c r="D104" i="12"/>
  <c r="E104" i="12"/>
  <c r="F104" i="12"/>
  <c r="B106" i="12"/>
  <c r="C105" i="12" l="1"/>
  <c r="D105" i="12"/>
  <c r="E105" i="12"/>
  <c r="F105" i="12"/>
  <c r="B107" i="12"/>
  <c r="C106" i="12" l="1"/>
  <c r="D106" i="12"/>
  <c r="E106" i="12"/>
  <c r="F106" i="12"/>
  <c r="B108" i="12"/>
  <c r="C107" i="12" l="1"/>
  <c r="D107" i="12"/>
  <c r="E107" i="12"/>
  <c r="F107" i="12"/>
  <c r="B109" i="12"/>
  <c r="C108" i="12" l="1"/>
  <c r="D108" i="12"/>
  <c r="E108" i="12"/>
  <c r="F108" i="12"/>
  <c r="B110" i="12"/>
  <c r="C109" i="12" l="1"/>
  <c r="D109" i="12"/>
  <c r="E109" i="12"/>
  <c r="F109" i="12"/>
  <c r="B111" i="12"/>
  <c r="C110" i="12" l="1"/>
  <c r="D110" i="12"/>
  <c r="E110" i="12"/>
  <c r="F110" i="12"/>
  <c r="B112" i="12"/>
  <c r="C111" i="12" l="1"/>
  <c r="D111" i="12"/>
  <c r="E111" i="12"/>
  <c r="F111" i="12"/>
  <c r="B113" i="12"/>
  <c r="C112" i="12" l="1"/>
  <c r="D112" i="12"/>
  <c r="E112" i="12"/>
  <c r="F112" i="12"/>
  <c r="B114" i="12"/>
  <c r="C113" i="12" l="1"/>
  <c r="D113" i="12"/>
  <c r="E113" i="12"/>
  <c r="F113" i="12"/>
  <c r="B115" i="12"/>
  <c r="C114" i="12" l="1"/>
  <c r="D114" i="12"/>
  <c r="E114" i="12"/>
  <c r="F114" i="12"/>
  <c r="B116" i="12"/>
  <c r="C115" i="12" l="1"/>
  <c r="D115" i="12"/>
  <c r="E115" i="12"/>
  <c r="F115" i="12"/>
  <c r="B117" i="12"/>
  <c r="C116" i="12" l="1"/>
  <c r="D116" i="12"/>
  <c r="E116" i="12"/>
  <c r="F116" i="12"/>
  <c r="B118" i="12"/>
  <c r="C117" i="12" l="1"/>
  <c r="D117" i="12"/>
  <c r="E117" i="12"/>
  <c r="F117" i="12"/>
  <c r="B119" i="12"/>
  <c r="C118" i="12" l="1"/>
  <c r="D118" i="12"/>
  <c r="E118" i="12"/>
  <c r="F118" i="12"/>
  <c r="B120" i="12"/>
  <c r="C119" i="12" l="1"/>
  <c r="D119" i="12"/>
  <c r="E119" i="12"/>
  <c r="F119" i="12"/>
  <c r="B121" i="12"/>
  <c r="C120" i="12" l="1"/>
  <c r="D120" i="12"/>
  <c r="E120" i="12"/>
  <c r="F120" i="12"/>
  <c r="B122" i="12"/>
  <c r="C121" i="12" l="1"/>
  <c r="D121" i="12"/>
  <c r="E121" i="12"/>
  <c r="F121" i="12"/>
  <c r="B123" i="12"/>
  <c r="C122" i="12" l="1"/>
  <c r="D122" i="12"/>
  <c r="E122" i="12"/>
  <c r="F122" i="12"/>
  <c r="B124" i="12"/>
  <c r="C123" i="12" l="1"/>
  <c r="D123" i="12"/>
  <c r="E123" i="12"/>
  <c r="F123" i="12"/>
  <c r="B125" i="12"/>
  <c r="C124" i="12" l="1"/>
  <c r="D124" i="12"/>
  <c r="E124" i="12"/>
  <c r="F124" i="12"/>
  <c r="B126" i="12"/>
  <c r="C125" i="12" l="1"/>
  <c r="D125" i="12"/>
  <c r="E125" i="12"/>
  <c r="F125" i="12"/>
  <c r="B127" i="12"/>
  <c r="C126" i="12" l="1"/>
  <c r="D126" i="12"/>
  <c r="E126" i="12"/>
  <c r="F126" i="12"/>
  <c r="B128" i="12"/>
  <c r="C127" i="12" l="1"/>
  <c r="D127" i="12"/>
  <c r="E127" i="12"/>
  <c r="F127" i="12"/>
  <c r="B129" i="12"/>
  <c r="C128" i="12" l="1"/>
  <c r="D128" i="12"/>
  <c r="E128" i="12"/>
  <c r="F128" i="12"/>
  <c r="B130" i="12"/>
  <c r="C129" i="12" l="1"/>
  <c r="D129" i="12"/>
  <c r="E129" i="12"/>
  <c r="F129" i="12"/>
  <c r="B131" i="12"/>
  <c r="C130" i="12" l="1"/>
  <c r="D130" i="12"/>
  <c r="E130" i="12"/>
  <c r="F130" i="12"/>
  <c r="B132" i="12"/>
  <c r="C131" i="12" l="1"/>
  <c r="D131" i="12"/>
  <c r="E131" i="12"/>
  <c r="F131" i="12"/>
  <c r="B133" i="12"/>
  <c r="C132" i="12" l="1"/>
  <c r="D132" i="12"/>
  <c r="F132" i="12"/>
  <c r="E132" i="12"/>
  <c r="B134" i="12"/>
  <c r="F133" i="12" l="1"/>
  <c r="C133" i="12"/>
  <c r="D133" i="12"/>
  <c r="E133" i="12"/>
  <c r="B135" i="12"/>
  <c r="F134" i="12" l="1"/>
  <c r="C134" i="12"/>
  <c r="D134" i="12"/>
  <c r="E134" i="12"/>
  <c r="B136" i="12"/>
  <c r="F135" i="12" l="1"/>
  <c r="C135" i="12"/>
  <c r="D135" i="12"/>
  <c r="E135" i="12"/>
  <c r="B137" i="12"/>
  <c r="F136" i="12" l="1"/>
  <c r="C136" i="12"/>
  <c r="D136" i="12"/>
  <c r="E136" i="12"/>
  <c r="B138" i="12"/>
  <c r="F137" i="12" l="1"/>
  <c r="C137" i="12"/>
  <c r="D137" i="12"/>
  <c r="E137" i="12"/>
  <c r="B139" i="12"/>
  <c r="F138" i="12" l="1"/>
  <c r="C138" i="12"/>
  <c r="D138" i="12"/>
  <c r="E138" i="12"/>
  <c r="B140" i="12"/>
  <c r="F139" i="12" l="1"/>
  <c r="C139" i="12"/>
  <c r="D139" i="12"/>
  <c r="E139" i="12"/>
  <c r="B141" i="12"/>
  <c r="F140" i="12" l="1"/>
  <c r="C140" i="12"/>
  <c r="D140" i="12"/>
  <c r="E140" i="12"/>
  <c r="B142" i="12"/>
  <c r="F141" i="12" l="1"/>
  <c r="C141" i="12"/>
  <c r="D141" i="12"/>
  <c r="E141" i="12"/>
  <c r="B143" i="12"/>
  <c r="F142" i="12" l="1"/>
  <c r="C142" i="12"/>
  <c r="D142" i="12"/>
  <c r="E142" i="12"/>
  <c r="B144" i="12"/>
  <c r="F143" i="12" l="1"/>
  <c r="C143" i="12"/>
  <c r="D143" i="12"/>
  <c r="E143" i="12"/>
  <c r="B145" i="12"/>
  <c r="F144" i="12" l="1"/>
  <c r="C144" i="12"/>
  <c r="D144" i="12"/>
  <c r="E144" i="12"/>
  <c r="B146" i="12"/>
  <c r="F145" i="12" l="1"/>
  <c r="C145" i="12"/>
  <c r="D145" i="12"/>
  <c r="E145" i="12"/>
  <c r="B147" i="12"/>
  <c r="F146" i="12" l="1"/>
  <c r="C146" i="12"/>
  <c r="D146" i="12"/>
  <c r="E146" i="12"/>
  <c r="B148" i="12"/>
  <c r="F147" i="12" l="1"/>
  <c r="C147" i="12"/>
  <c r="D147" i="12"/>
  <c r="E147" i="12"/>
  <c r="B149" i="12"/>
  <c r="F148" i="12" l="1"/>
  <c r="C148" i="12"/>
  <c r="D148" i="12"/>
  <c r="E148" i="12"/>
  <c r="B150" i="12"/>
  <c r="F149" i="12" l="1"/>
  <c r="C149" i="12"/>
  <c r="D149" i="12"/>
  <c r="E149" i="12"/>
  <c r="B151" i="12"/>
  <c r="F150" i="12" l="1"/>
  <c r="C150" i="12"/>
  <c r="D150" i="12"/>
  <c r="E150" i="12"/>
  <c r="B152" i="12"/>
  <c r="F151" i="12" l="1"/>
  <c r="C151" i="12"/>
  <c r="D151" i="12"/>
  <c r="E151" i="12"/>
  <c r="B153" i="12"/>
  <c r="F152" i="12" l="1"/>
  <c r="C152" i="12"/>
  <c r="D152" i="12"/>
  <c r="E152" i="12"/>
  <c r="B154" i="12"/>
  <c r="F153" i="12" l="1"/>
  <c r="C153" i="12"/>
  <c r="D153" i="12"/>
  <c r="E153" i="12"/>
  <c r="B155" i="12"/>
  <c r="F154" i="12" l="1"/>
  <c r="C154" i="12"/>
  <c r="D154" i="12"/>
  <c r="E154" i="12"/>
  <c r="B156" i="12"/>
  <c r="F155" i="12" l="1"/>
  <c r="C155" i="12"/>
  <c r="D155" i="12"/>
  <c r="E155" i="12"/>
  <c r="B157" i="12"/>
  <c r="F156" i="12" l="1"/>
  <c r="C156" i="12"/>
  <c r="D156" i="12"/>
  <c r="E156" i="12"/>
  <c r="B158" i="12"/>
  <c r="F157" i="12" l="1"/>
  <c r="C157" i="12"/>
  <c r="D157" i="12"/>
  <c r="E157" i="12"/>
  <c r="B159" i="12"/>
  <c r="F158" i="12" l="1"/>
  <c r="C158" i="12"/>
  <c r="D158" i="12"/>
  <c r="E158" i="12"/>
  <c r="B160" i="12"/>
  <c r="F159" i="12" l="1"/>
  <c r="C159" i="12"/>
  <c r="D159" i="12"/>
  <c r="E159" i="12"/>
  <c r="B161" i="12"/>
  <c r="F160" i="12" l="1"/>
  <c r="C160" i="12"/>
  <c r="D160" i="12"/>
  <c r="E160" i="12"/>
  <c r="B162" i="12"/>
  <c r="F161" i="12" l="1"/>
  <c r="C161" i="12"/>
  <c r="D161" i="12"/>
  <c r="E161" i="12"/>
  <c r="B163" i="12"/>
  <c r="F162" i="12" l="1"/>
  <c r="C162" i="12"/>
  <c r="D162" i="12"/>
  <c r="E162" i="12"/>
  <c r="B164" i="12"/>
  <c r="F163" i="12" l="1"/>
  <c r="C163" i="12"/>
  <c r="D163" i="12"/>
  <c r="E163" i="12"/>
  <c r="B165" i="12"/>
  <c r="F164" i="12" l="1"/>
  <c r="C164" i="12"/>
  <c r="D164" i="12"/>
  <c r="E164" i="12"/>
  <c r="B166" i="12"/>
  <c r="F165" i="12" l="1"/>
  <c r="C165" i="12"/>
  <c r="D165" i="12"/>
  <c r="E165" i="12"/>
  <c r="B167" i="12"/>
  <c r="F166" i="12" l="1"/>
  <c r="C166" i="12"/>
  <c r="D166" i="12"/>
  <c r="E166" i="12"/>
  <c r="B168" i="12"/>
  <c r="F167" i="12" l="1"/>
  <c r="C167" i="12"/>
  <c r="D167" i="12"/>
  <c r="E167" i="12"/>
  <c r="B169" i="12"/>
  <c r="F168" i="12" l="1"/>
  <c r="C168" i="12"/>
  <c r="D168" i="12"/>
  <c r="E168" i="12"/>
  <c r="B170" i="12"/>
  <c r="F169" i="12" l="1"/>
  <c r="C169" i="12"/>
  <c r="D169" i="12"/>
  <c r="E169" i="12"/>
  <c r="B171" i="12"/>
  <c r="F170" i="12" l="1"/>
  <c r="C170" i="12"/>
  <c r="D170" i="12"/>
  <c r="E170" i="12"/>
  <c r="B172" i="12"/>
  <c r="F171" i="12" l="1"/>
  <c r="C171" i="12"/>
  <c r="D171" i="12"/>
  <c r="E171" i="12"/>
  <c r="B173" i="12"/>
  <c r="F172" i="12" l="1"/>
  <c r="C172" i="12"/>
  <c r="D172" i="12"/>
  <c r="E172" i="12"/>
  <c r="B174" i="12"/>
  <c r="F173" i="12" l="1"/>
  <c r="C173" i="12"/>
  <c r="D173" i="12"/>
  <c r="E173" i="12"/>
  <c r="B175" i="12"/>
  <c r="F174" i="12" l="1"/>
  <c r="C174" i="12"/>
  <c r="D174" i="12"/>
  <c r="E174" i="12"/>
  <c r="B176" i="12"/>
  <c r="F175" i="12" l="1"/>
  <c r="C175" i="12"/>
  <c r="D175" i="12"/>
  <c r="E175" i="12"/>
  <c r="B177" i="12"/>
  <c r="F176" i="12" l="1"/>
  <c r="C176" i="12"/>
  <c r="D176" i="12"/>
  <c r="E176" i="12"/>
  <c r="B178" i="12"/>
  <c r="F177" i="12" l="1"/>
  <c r="C177" i="12"/>
  <c r="D177" i="12"/>
  <c r="E177" i="12"/>
  <c r="B179" i="12"/>
  <c r="F178" i="12" l="1"/>
  <c r="C178" i="12"/>
  <c r="D178" i="12"/>
  <c r="E178" i="12"/>
  <c r="B180" i="12"/>
  <c r="F179" i="12" l="1"/>
  <c r="C179" i="12"/>
  <c r="D179" i="12"/>
  <c r="E179" i="12"/>
  <c r="B181" i="12"/>
  <c r="F180" i="12" l="1"/>
  <c r="C180" i="12"/>
  <c r="D180" i="12"/>
  <c r="E180" i="12"/>
  <c r="B182" i="12"/>
  <c r="F181" i="12" l="1"/>
  <c r="C181" i="12"/>
  <c r="D181" i="12"/>
  <c r="E181" i="12"/>
  <c r="B183" i="12"/>
  <c r="F182" i="12" l="1"/>
  <c r="C182" i="12"/>
  <c r="D182" i="12"/>
  <c r="E182" i="12"/>
  <c r="B184" i="12"/>
  <c r="F183" i="12" l="1"/>
  <c r="C183" i="12"/>
  <c r="D183" i="12"/>
  <c r="E183" i="12"/>
  <c r="B185" i="12"/>
  <c r="F184" i="12" l="1"/>
  <c r="C184" i="12"/>
  <c r="D184" i="12"/>
  <c r="E184" i="12"/>
  <c r="B186" i="12"/>
  <c r="F185" i="12" l="1"/>
  <c r="C185" i="12"/>
  <c r="D185" i="12"/>
  <c r="E185" i="12"/>
  <c r="B187" i="12"/>
  <c r="F186" i="12" l="1"/>
  <c r="C186" i="12"/>
  <c r="D186" i="12"/>
  <c r="E186" i="12"/>
  <c r="B188" i="12"/>
  <c r="F187" i="12" l="1"/>
  <c r="C187" i="12"/>
  <c r="D187" i="12"/>
  <c r="E187" i="12"/>
  <c r="B189" i="12"/>
  <c r="F188" i="12" l="1"/>
  <c r="C188" i="12"/>
  <c r="D188" i="12"/>
  <c r="E188" i="12"/>
  <c r="B190" i="12"/>
  <c r="F189" i="12" l="1"/>
  <c r="C189" i="12"/>
  <c r="D189" i="12"/>
  <c r="E189" i="12"/>
  <c r="B191" i="12"/>
  <c r="F190" i="12" l="1"/>
  <c r="C190" i="12"/>
  <c r="D190" i="12"/>
  <c r="E190" i="12"/>
  <c r="B192" i="12"/>
  <c r="F191" i="12" l="1"/>
  <c r="C191" i="12"/>
  <c r="D191" i="12"/>
  <c r="E191" i="12"/>
  <c r="B193" i="12"/>
  <c r="F192" i="12" l="1"/>
  <c r="C192" i="12"/>
  <c r="D192" i="12"/>
  <c r="E192" i="12"/>
  <c r="B194" i="12"/>
  <c r="F193" i="12" l="1"/>
  <c r="C193" i="12"/>
  <c r="D193" i="12"/>
  <c r="E193" i="12"/>
  <c r="B195" i="12"/>
  <c r="F194" i="12" l="1"/>
  <c r="C194" i="12"/>
  <c r="D194" i="12"/>
  <c r="E194" i="12"/>
  <c r="B196" i="12"/>
  <c r="F195" i="12" l="1"/>
  <c r="C195" i="12"/>
  <c r="D195" i="12"/>
  <c r="E195" i="12"/>
  <c r="B197" i="12"/>
  <c r="C196" i="12" l="1"/>
  <c r="D196" i="12"/>
  <c r="F196" i="12"/>
  <c r="E196" i="12"/>
  <c r="B198" i="12"/>
  <c r="C197" i="12" l="1"/>
  <c r="D197" i="12"/>
  <c r="E197" i="12"/>
  <c r="F197" i="12"/>
  <c r="B199" i="12"/>
  <c r="C198" i="12" l="1"/>
  <c r="D198" i="12"/>
  <c r="F198" i="12"/>
  <c r="E198" i="12"/>
  <c r="B200" i="12"/>
  <c r="C199" i="12" l="1"/>
  <c r="D199" i="12"/>
  <c r="E199" i="12"/>
  <c r="F199" i="12"/>
  <c r="B201" i="12"/>
  <c r="C200" i="12" l="1"/>
  <c r="D200" i="12"/>
  <c r="F200" i="12"/>
  <c r="E200" i="12"/>
  <c r="B202" i="12"/>
  <c r="D201" i="12" l="1"/>
  <c r="C201" i="12"/>
  <c r="E201" i="12"/>
  <c r="F201" i="12"/>
  <c r="D5" i="12"/>
  <c r="B5" i="12"/>
  <c r="G12" i="9" l="1"/>
  <c r="J60" i="10"/>
  <c r="C40" i="10"/>
  <c r="H45" i="10" s="1"/>
  <c r="J45" i="10" s="1"/>
  <c r="J72" i="10"/>
  <c r="J73" i="10"/>
  <c r="J79" i="10"/>
  <c r="J80" i="10"/>
  <c r="J81" i="10"/>
  <c r="J82" i="10"/>
  <c r="J71" i="10"/>
  <c r="H67" i="10"/>
  <c r="J67" i="10" s="1"/>
  <c r="F2" i="10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E470" i="9"/>
  <c r="E471" i="9"/>
  <c r="D472" i="9"/>
  <c r="E473" i="9"/>
  <c r="E475" i="9"/>
  <c r="E476" i="9"/>
  <c r="E477" i="9"/>
  <c r="E478" i="9"/>
  <c r="E480" i="9"/>
  <c r="D482" i="9"/>
  <c r="E482" i="9"/>
  <c r="E483" i="9"/>
  <c r="E484" i="9"/>
  <c r="E485" i="9"/>
  <c r="E487" i="9"/>
  <c r="E489" i="9"/>
  <c r="D490" i="9"/>
  <c r="E490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E499" i="9"/>
  <c r="E501" i="9"/>
  <c r="D503" i="9"/>
  <c r="E503" i="9"/>
  <c r="E504" i="9"/>
  <c r="E505" i="9"/>
  <c r="E506" i="9"/>
  <c r="E508" i="9"/>
  <c r="D510" i="9"/>
  <c r="E510" i="9"/>
  <c r="E511" i="9"/>
  <c r="E512" i="9"/>
  <c r="E513" i="9"/>
  <c r="E515" i="9"/>
  <c r="E517" i="9"/>
  <c r="E518" i="9"/>
  <c r="E519" i="9"/>
  <c r="E520" i="9"/>
  <c r="E522" i="9"/>
  <c r="E524" i="9"/>
  <c r="D525" i="9"/>
  <c r="E525" i="9"/>
  <c r="E526" i="9"/>
  <c r="E527" i="9"/>
  <c r="E529" i="9"/>
  <c r="E531" i="9"/>
  <c r="D532" i="9"/>
  <c r="E532" i="9"/>
  <c r="D533" i="9"/>
  <c r="E533" i="9"/>
  <c r="E534" i="9"/>
  <c r="E536" i="9"/>
  <c r="E538" i="9"/>
  <c r="D539" i="9"/>
  <c r="E539" i="9"/>
  <c r="E540" i="9"/>
  <c r="E541" i="9"/>
  <c r="E543" i="9"/>
  <c r="D545" i="9"/>
  <c r="E545" i="9"/>
  <c r="E546" i="9"/>
  <c r="E547" i="9"/>
  <c r="E548" i="9"/>
  <c r="E550" i="9"/>
  <c r="D552" i="9"/>
  <c r="E552" i="9"/>
  <c r="E553" i="9"/>
  <c r="E554" i="9"/>
  <c r="E555" i="9"/>
  <c r="E557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E622" i="9"/>
  <c r="D623" i="9"/>
  <c r="E623" i="9"/>
  <c r="D624" i="9"/>
  <c r="E624" i="9"/>
  <c r="E625" i="9"/>
  <c r="E627" i="9"/>
  <c r="E629" i="9"/>
  <c r="D630" i="9"/>
  <c r="E630" i="9"/>
  <c r="E631" i="9"/>
  <c r="E632" i="9"/>
  <c r="E634" i="9"/>
  <c r="E635" i="9"/>
  <c r="E636" i="9"/>
  <c r="D637" i="9"/>
  <c r="E637" i="9"/>
  <c r="E638" i="9"/>
  <c r="D639" i="9"/>
  <c r="E639" i="9"/>
  <c r="E641" i="9"/>
  <c r="E643" i="9"/>
  <c r="E644" i="9"/>
  <c r="E645" i="9"/>
  <c r="D646" i="9"/>
  <c r="E646" i="9"/>
  <c r="E648" i="9"/>
  <c r="E649" i="9"/>
  <c r="D650" i="9"/>
  <c r="E650" i="9"/>
  <c r="E651" i="9"/>
  <c r="E652" i="9"/>
  <c r="E653" i="9"/>
  <c r="E655" i="9"/>
  <c r="D657" i="9"/>
  <c r="E657" i="9"/>
  <c r="E658" i="9"/>
  <c r="E659" i="9"/>
  <c r="E660" i="9"/>
  <c r="E662" i="9"/>
  <c r="E663" i="9"/>
  <c r="D664" i="9"/>
  <c r="E664" i="9"/>
  <c r="E665" i="9"/>
  <c r="E666" i="9"/>
  <c r="E667" i="9"/>
  <c r="D669" i="9"/>
  <c r="E669" i="9"/>
  <c r="D671" i="9"/>
  <c r="E671" i="9"/>
  <c r="E672" i="9"/>
  <c r="E673" i="9"/>
  <c r="E674" i="9"/>
  <c r="E676" i="9"/>
  <c r="E677" i="9"/>
  <c r="D678" i="9"/>
  <c r="E678" i="9"/>
  <c r="E679" i="9"/>
  <c r="E680" i="9"/>
  <c r="E681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E379" i="9"/>
  <c r="D379" i="9"/>
  <c r="Q8" i="9"/>
  <c r="P8" i="9"/>
  <c r="O8" i="9"/>
  <c r="E118" i="9" s="1"/>
  <c r="N8" i="9"/>
  <c r="E124" i="9" s="1"/>
  <c r="M8" i="9"/>
  <c r="L8" i="9"/>
  <c r="E290" i="9" s="1"/>
  <c r="K8" i="9"/>
  <c r="E107" i="9" s="1"/>
  <c r="D8" i="9"/>
  <c r="D479" i="9" s="1"/>
  <c r="E8" i="9"/>
  <c r="D291" i="9" s="1"/>
  <c r="F8" i="9"/>
  <c r="D110" i="9" s="1"/>
  <c r="G8" i="9"/>
  <c r="D111" i="9" s="1"/>
  <c r="H8" i="9"/>
  <c r="D483" i="9" s="1"/>
  <c r="I8" i="9"/>
  <c r="D470" i="9" s="1"/>
  <c r="C8" i="9"/>
  <c r="Q6" i="9"/>
  <c r="P6" i="9"/>
  <c r="O6" i="9"/>
  <c r="N6" i="9"/>
  <c r="E138" i="9" s="1"/>
  <c r="M6" i="9"/>
  <c r="L6" i="9"/>
  <c r="E143" i="9" s="1"/>
  <c r="K6" i="9"/>
  <c r="E6" i="9"/>
  <c r="F6" i="9"/>
  <c r="D516" i="9" s="1"/>
  <c r="G6" i="9"/>
  <c r="D524" i="9" s="1"/>
  <c r="H6" i="9"/>
  <c r="D140" i="9" s="1"/>
  <c r="I6" i="9"/>
  <c r="D512" i="9" s="1"/>
  <c r="D6" i="9"/>
  <c r="D640" i="9" s="1"/>
  <c r="C6" i="9"/>
  <c r="D625" i="9" s="1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E106" i="9"/>
  <c r="E108" i="9"/>
  <c r="D109" i="9"/>
  <c r="E109" i="9"/>
  <c r="E111" i="9"/>
  <c r="D112" i="9"/>
  <c r="E112" i="9"/>
  <c r="E113" i="9"/>
  <c r="D115" i="9"/>
  <c r="E115" i="9"/>
  <c r="D116" i="9"/>
  <c r="E116" i="9"/>
  <c r="D117" i="9"/>
  <c r="E117" i="9"/>
  <c r="D119" i="9"/>
  <c r="E119" i="9"/>
  <c r="E120" i="9"/>
  <c r="E121" i="9"/>
  <c r="D122" i="9"/>
  <c r="E122" i="9"/>
  <c r="D123" i="9"/>
  <c r="E123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E134" i="9"/>
  <c r="D135" i="9"/>
  <c r="E135" i="9"/>
  <c r="E136" i="9"/>
  <c r="E137" i="9"/>
  <c r="D139" i="9"/>
  <c r="E139" i="9"/>
  <c r="E140" i="9"/>
  <c r="E141" i="9"/>
  <c r="E142" i="9"/>
  <c r="E144" i="9"/>
  <c r="D146" i="9"/>
  <c r="E146" i="9"/>
  <c r="E147" i="9"/>
  <c r="E148" i="9"/>
  <c r="D149" i="9"/>
  <c r="E149" i="9"/>
  <c r="E150" i="9"/>
  <c r="E151" i="9"/>
  <c r="D152" i="9"/>
  <c r="D153" i="9"/>
  <c r="E153" i="9"/>
  <c r="E154" i="9"/>
  <c r="D155" i="9"/>
  <c r="E155" i="9"/>
  <c r="D156" i="9"/>
  <c r="E156" i="9"/>
  <c r="E158" i="9"/>
  <c r="E159" i="9"/>
  <c r="D160" i="9"/>
  <c r="E160" i="9"/>
  <c r="E161" i="9"/>
  <c r="D162" i="9"/>
  <c r="E162" i="9"/>
  <c r="E163" i="9"/>
  <c r="E164" i="9"/>
  <c r="E165" i="9"/>
  <c r="D167" i="9"/>
  <c r="E167" i="9"/>
  <c r="E168" i="9"/>
  <c r="D169" i="9"/>
  <c r="E169" i="9"/>
  <c r="E170" i="9"/>
  <c r="E171" i="9"/>
  <c r="E172" i="9"/>
  <c r="D173" i="9"/>
  <c r="D174" i="9"/>
  <c r="E174" i="9"/>
  <c r="E175" i="9"/>
  <c r="E176" i="9"/>
  <c r="E177" i="9"/>
  <c r="E178" i="9"/>
  <c r="E179" i="9"/>
  <c r="D181" i="9"/>
  <c r="E181" i="9"/>
  <c r="E182" i="9"/>
  <c r="E183" i="9"/>
  <c r="E184" i="9"/>
  <c r="E185" i="9"/>
  <c r="E186" i="9"/>
  <c r="E187" i="9"/>
  <c r="D188" i="9"/>
  <c r="E188" i="9"/>
  <c r="E189" i="9"/>
  <c r="E190" i="9"/>
  <c r="D191" i="9"/>
  <c r="E191" i="9"/>
  <c r="E193" i="9"/>
  <c r="D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8" i="9"/>
  <c r="E258" i="9"/>
  <c r="E259" i="9"/>
  <c r="D260" i="9"/>
  <c r="E260" i="9"/>
  <c r="D261" i="9"/>
  <c r="E261" i="9"/>
  <c r="E262" i="9"/>
  <c r="E263" i="9"/>
  <c r="E264" i="9"/>
  <c r="D265" i="9"/>
  <c r="E265" i="9"/>
  <c r="E266" i="9"/>
  <c r="E267" i="9"/>
  <c r="D268" i="9"/>
  <c r="E268" i="9"/>
  <c r="E269" i="9"/>
  <c r="E270" i="9"/>
  <c r="D272" i="9"/>
  <c r="E272" i="9"/>
  <c r="E273" i="9"/>
  <c r="E274" i="9"/>
  <c r="D275" i="9"/>
  <c r="E275" i="9"/>
  <c r="D277" i="9"/>
  <c r="E277" i="9"/>
  <c r="D278" i="9"/>
  <c r="D279" i="9"/>
  <c r="E279" i="9"/>
  <c r="E280" i="9"/>
  <c r="D281" i="9"/>
  <c r="E281" i="9"/>
  <c r="D282" i="9"/>
  <c r="E282" i="9"/>
  <c r="E283" i="9"/>
  <c r="E284" i="9"/>
  <c r="D286" i="9"/>
  <c r="C7" i="12" s="1"/>
  <c r="E286" i="9"/>
  <c r="D287" i="9"/>
  <c r="C8" i="12" s="1"/>
  <c r="E287" i="9"/>
  <c r="E288" i="9"/>
  <c r="D289" i="9"/>
  <c r="E289" i="9"/>
  <c r="D290" i="9"/>
  <c r="E291" i="9"/>
  <c r="D292" i="9"/>
  <c r="D294" i="9"/>
  <c r="E294" i="9"/>
  <c r="E295" i="9"/>
  <c r="E296" i="9"/>
  <c r="D297" i="9"/>
  <c r="E297" i="9"/>
  <c r="D298" i="9"/>
  <c r="E298" i="9"/>
  <c r="D299" i="9"/>
  <c r="D300" i="9"/>
  <c r="E300" i="9"/>
  <c r="D301" i="9"/>
  <c r="E301" i="9"/>
  <c r="E302" i="9"/>
  <c r="D304" i="9"/>
  <c r="E304" i="9"/>
  <c r="D305" i="9"/>
  <c r="E305" i="9"/>
  <c r="E306" i="9"/>
  <c r="D308" i="9"/>
  <c r="E308" i="9"/>
  <c r="E309" i="9"/>
  <c r="D310" i="9"/>
  <c r="E310" i="9"/>
  <c r="D312" i="9"/>
  <c r="E312" i="9"/>
  <c r="D313" i="9"/>
  <c r="D314" i="9"/>
  <c r="E314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E15" i="9"/>
  <c r="E16" i="9"/>
  <c r="E17" i="9"/>
  <c r="E14" i="9"/>
  <c r="J8" i="9"/>
  <c r="J7" i="9"/>
  <c r="J6" i="9"/>
  <c r="J5" i="9"/>
  <c r="D14" i="9"/>
  <c r="D17" i="9"/>
  <c r="D15" i="9"/>
  <c r="D16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14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C64" i="10" l="1"/>
  <c r="E64" i="10"/>
  <c r="F9" i="10"/>
  <c r="F16" i="10"/>
  <c r="D274" i="9"/>
  <c r="D190" i="9"/>
  <c r="D141" i="9"/>
  <c r="D554" i="9"/>
  <c r="F554" i="9" s="1"/>
  <c r="G554" i="9" s="1"/>
  <c r="D505" i="9"/>
  <c r="D309" i="9"/>
  <c r="D267" i="9"/>
  <c r="D183" i="9"/>
  <c r="D176" i="9"/>
  <c r="D148" i="9"/>
  <c r="D134" i="9"/>
  <c r="D638" i="9"/>
  <c r="D680" i="9"/>
  <c r="D645" i="9"/>
  <c r="D526" i="9"/>
  <c r="D651" i="9"/>
  <c r="D643" i="9"/>
  <c r="D546" i="9"/>
  <c r="D517" i="9"/>
  <c r="D489" i="9"/>
  <c r="D476" i="9"/>
  <c r="D679" i="9"/>
  <c r="D672" i="9"/>
  <c r="D665" i="9"/>
  <c r="D658" i="9"/>
  <c r="D636" i="9"/>
  <c r="D629" i="9"/>
  <c r="D622" i="9"/>
  <c r="F622" i="9" s="1"/>
  <c r="G622" i="9" s="1"/>
  <c r="D553" i="9"/>
  <c r="D538" i="9"/>
  <c r="D531" i="9"/>
  <c r="D511" i="9"/>
  <c r="D504" i="9"/>
  <c r="D644" i="9"/>
  <c r="D518" i="9"/>
  <c r="D475" i="9"/>
  <c r="D642" i="9"/>
  <c r="D537" i="9"/>
  <c r="D509" i="9"/>
  <c r="C5" i="12"/>
  <c r="D264" i="9"/>
  <c r="D166" i="9"/>
  <c r="D551" i="9"/>
  <c r="D523" i="9"/>
  <c r="D285" i="9"/>
  <c r="D271" i="9"/>
  <c r="D187" i="9"/>
  <c r="D145" i="9"/>
  <c r="D138" i="9"/>
  <c r="D649" i="9"/>
  <c r="D628" i="9"/>
  <c r="D257" i="9"/>
  <c r="D180" i="9"/>
  <c r="D159" i="9"/>
  <c r="D192" i="9"/>
  <c r="D185" i="9"/>
  <c r="D171" i="9"/>
  <c r="D668" i="9"/>
  <c r="D675" i="9"/>
  <c r="D262" i="9"/>
  <c r="D662" i="9"/>
  <c r="D655" i="9"/>
  <c r="D178" i="9"/>
  <c r="D164" i="9"/>
  <c r="D486" i="9"/>
  <c r="F54" i="10"/>
  <c r="F53" i="10"/>
  <c r="F52" i="10"/>
  <c r="F36" i="10"/>
  <c r="F38" i="10"/>
  <c r="F37" i="10"/>
  <c r="F49" i="10"/>
  <c r="F50" i="10"/>
  <c r="F51" i="10"/>
  <c r="F34" i="10"/>
  <c r="F35" i="10"/>
  <c r="F33" i="10"/>
  <c r="F10" i="10"/>
  <c r="F8" i="10"/>
  <c r="F7" i="10"/>
  <c r="F12" i="10"/>
  <c r="F11" i="10"/>
  <c r="F6" i="10"/>
  <c r="F19" i="10"/>
  <c r="F18" i="10"/>
  <c r="F13" i="10"/>
  <c r="F15" i="10"/>
  <c r="F14" i="10"/>
  <c r="F20" i="10"/>
  <c r="F17" i="10"/>
  <c r="B86" i="10"/>
  <c r="D666" i="9"/>
  <c r="D288" i="9"/>
  <c r="D120" i="9"/>
  <c r="D631" i="9"/>
  <c r="D547" i="9"/>
  <c r="D540" i="9"/>
  <c r="D659" i="9"/>
  <c r="D491" i="9"/>
  <c r="D673" i="9"/>
  <c r="D302" i="9"/>
  <c r="D295" i="9"/>
  <c r="D113" i="9"/>
  <c r="D106" i="9"/>
  <c r="D652" i="9"/>
  <c r="D519" i="9"/>
  <c r="D484" i="9"/>
  <c r="D477" i="9"/>
  <c r="D124" i="9"/>
  <c r="D677" i="9"/>
  <c r="D656" i="9"/>
  <c r="D635" i="9"/>
  <c r="D558" i="9"/>
  <c r="D530" i="9"/>
  <c r="D502" i="9"/>
  <c r="D481" i="9"/>
  <c r="D306" i="9"/>
  <c r="D670" i="9"/>
  <c r="D663" i="9"/>
  <c r="D544" i="9"/>
  <c r="D474" i="9"/>
  <c r="D488" i="9"/>
  <c r="D676" i="9"/>
  <c r="D144" i="9"/>
  <c r="D508" i="9"/>
  <c r="D522" i="9"/>
  <c r="D536" i="9"/>
  <c r="D550" i="9"/>
  <c r="D627" i="9"/>
  <c r="D634" i="9"/>
  <c r="D641" i="9"/>
  <c r="D648" i="9"/>
  <c r="D137" i="9"/>
  <c r="D165" i="9"/>
  <c r="D172" i="9"/>
  <c r="D179" i="9"/>
  <c r="D186" i="9"/>
  <c r="D193" i="9"/>
  <c r="D478" i="9"/>
  <c r="D653" i="9"/>
  <c r="D660" i="9"/>
  <c r="D471" i="9"/>
  <c r="D485" i="9"/>
  <c r="D667" i="9"/>
  <c r="D674" i="9"/>
  <c r="D121" i="9"/>
  <c r="D543" i="9"/>
  <c r="D303" i="9"/>
  <c r="D284" i="9"/>
  <c r="D151" i="9"/>
  <c r="D114" i="9"/>
  <c r="D557" i="9"/>
  <c r="D501" i="9"/>
  <c r="D296" i="9"/>
  <c r="D107" i="9"/>
  <c r="D515" i="9"/>
  <c r="D270" i="9"/>
  <c r="D263" i="9"/>
  <c r="D158" i="9"/>
  <c r="D529" i="9"/>
  <c r="D184" i="9"/>
  <c r="D177" i="9"/>
  <c r="D170" i="9"/>
  <c r="D163" i="9"/>
  <c r="D142" i="9"/>
  <c r="D108" i="9"/>
  <c r="D473" i="9"/>
  <c r="D480" i="9"/>
  <c r="D487" i="9"/>
  <c r="D681" i="9"/>
  <c r="D661" i="9"/>
  <c r="D654" i="9"/>
  <c r="D632" i="9"/>
  <c r="F12" i="9"/>
  <c r="F122" i="9" s="1"/>
  <c r="G122" i="9" s="1"/>
  <c r="D499" i="9"/>
  <c r="D506" i="9"/>
  <c r="D513" i="9"/>
  <c r="D520" i="9"/>
  <c r="D527" i="9"/>
  <c r="D534" i="9"/>
  <c r="D541" i="9"/>
  <c r="D548" i="9"/>
  <c r="D555" i="9"/>
  <c r="D647" i="9"/>
  <c r="F451" i="9"/>
  <c r="G451" i="9" s="1"/>
  <c r="F435" i="9"/>
  <c r="G435" i="9" s="1"/>
  <c r="D136" i="9"/>
  <c r="D500" i="9"/>
  <c r="D507" i="9"/>
  <c r="D514" i="9"/>
  <c r="D521" i="9"/>
  <c r="D528" i="9"/>
  <c r="D535" i="9"/>
  <c r="D542" i="9"/>
  <c r="D549" i="9"/>
  <c r="D556" i="9"/>
  <c r="D682" i="9"/>
  <c r="D633" i="9"/>
  <c r="D626" i="9"/>
  <c r="F580" i="9"/>
  <c r="G580" i="9" s="1"/>
  <c r="F568" i="9"/>
  <c r="G568" i="9" s="1"/>
  <c r="F504" i="9"/>
  <c r="G504" i="9" s="1"/>
  <c r="F492" i="9"/>
  <c r="G492" i="9" s="1"/>
  <c r="F411" i="9"/>
  <c r="G411" i="9" s="1"/>
  <c r="F403" i="9"/>
  <c r="G403" i="9" s="1"/>
  <c r="F493" i="9"/>
  <c r="G493" i="9" s="1"/>
  <c r="F21" i="9"/>
  <c r="G21" i="9" s="1"/>
  <c r="J28" i="10"/>
  <c r="G43" i="10"/>
  <c r="D64" i="10"/>
  <c r="J84" i="10"/>
  <c r="B64" i="10"/>
  <c r="F64" i="10"/>
  <c r="E544" i="9"/>
  <c r="E516" i="9"/>
  <c r="E670" i="9"/>
  <c r="E642" i="9"/>
  <c r="E537" i="9"/>
  <c r="E509" i="9"/>
  <c r="E488" i="9"/>
  <c r="E558" i="9"/>
  <c r="E530" i="9"/>
  <c r="E502" i="9"/>
  <c r="E481" i="9"/>
  <c r="E656" i="9"/>
  <c r="E628" i="9"/>
  <c r="E551" i="9"/>
  <c r="E523" i="9"/>
  <c r="E474" i="9"/>
  <c r="E675" i="9"/>
  <c r="E661" i="9"/>
  <c r="E647" i="9"/>
  <c r="E633" i="9"/>
  <c r="E549" i="9"/>
  <c r="E535" i="9"/>
  <c r="E521" i="9"/>
  <c r="E507" i="9"/>
  <c r="E479" i="9"/>
  <c r="E311" i="9"/>
  <c r="E157" i="9"/>
  <c r="E654" i="9"/>
  <c r="E626" i="9"/>
  <c r="E556" i="9"/>
  <c r="E542" i="9"/>
  <c r="E528" i="9"/>
  <c r="E514" i="9"/>
  <c r="E500" i="9"/>
  <c r="E486" i="9"/>
  <c r="E472" i="9"/>
  <c r="E682" i="9"/>
  <c r="E668" i="9"/>
  <c r="E640" i="9"/>
  <c r="E276" i="9"/>
  <c r="E192" i="9"/>
  <c r="D311" i="9"/>
  <c r="D283" i="9"/>
  <c r="D276" i="9"/>
  <c r="D269" i="9"/>
  <c r="D157" i="9"/>
  <c r="D150" i="9"/>
  <c r="D143" i="9"/>
  <c r="E110" i="9"/>
  <c r="E303" i="9"/>
  <c r="E299" i="9"/>
  <c r="E293" i="9"/>
  <c r="E125" i="9"/>
  <c r="E114" i="9"/>
  <c r="E307" i="9"/>
  <c r="E292" i="9"/>
  <c r="D118" i="9"/>
  <c r="D307" i="9"/>
  <c r="D293" i="9"/>
  <c r="D125" i="9"/>
  <c r="E313" i="9"/>
  <c r="E285" i="9"/>
  <c r="E257" i="9"/>
  <c r="E180" i="9"/>
  <c r="E152" i="9"/>
  <c r="E278" i="9"/>
  <c r="E173" i="9"/>
  <c r="E145" i="9"/>
  <c r="E271" i="9"/>
  <c r="E194" i="9"/>
  <c r="E166" i="9"/>
  <c r="D315" i="9"/>
  <c r="D273" i="9"/>
  <c r="D189" i="9"/>
  <c r="D259" i="9"/>
  <c r="D175" i="9"/>
  <c r="D161" i="9"/>
  <c r="D147" i="9"/>
  <c r="D280" i="9"/>
  <c r="D266" i="9"/>
  <c r="D182" i="9"/>
  <c r="D168" i="9"/>
  <c r="D154" i="9"/>
  <c r="F23" i="10" l="1"/>
  <c r="F154" i="9"/>
  <c r="G154" i="9" s="1"/>
  <c r="F280" i="9"/>
  <c r="G280" i="9" s="1"/>
  <c r="F259" i="9"/>
  <c r="G259" i="9" s="1"/>
  <c r="F293" i="9"/>
  <c r="G293" i="9" s="1"/>
  <c r="F150" i="9"/>
  <c r="G150" i="9" s="1"/>
  <c r="F283" i="9"/>
  <c r="G283" i="9" s="1"/>
  <c r="F387" i="9"/>
  <c r="G387" i="9" s="1"/>
  <c r="F419" i="9"/>
  <c r="G419" i="9" s="1"/>
  <c r="F532" i="9"/>
  <c r="G532" i="9" s="1"/>
  <c r="F590" i="9"/>
  <c r="G590" i="9" s="1"/>
  <c r="F395" i="9"/>
  <c r="G395" i="9" s="1"/>
  <c r="F427" i="9"/>
  <c r="G427" i="9" s="1"/>
  <c r="F606" i="9"/>
  <c r="G606" i="9" s="1"/>
  <c r="F642" i="9"/>
  <c r="G642" i="9" s="1"/>
  <c r="F551" i="9"/>
  <c r="G551" i="9" s="1"/>
  <c r="F558" i="9"/>
  <c r="G558" i="9" s="1"/>
  <c r="F540" i="9"/>
  <c r="G540" i="9" s="1"/>
  <c r="F467" i="9"/>
  <c r="G467" i="9" s="1"/>
  <c r="F636" i="9"/>
  <c r="G636" i="9" s="1"/>
  <c r="F520" i="9"/>
  <c r="G520" i="9" s="1"/>
  <c r="F168" i="9"/>
  <c r="G168" i="9" s="1"/>
  <c r="F147" i="9"/>
  <c r="G147" i="9" s="1"/>
  <c r="F189" i="9"/>
  <c r="G189" i="9" s="1"/>
  <c r="F307" i="9"/>
  <c r="G307" i="9" s="1"/>
  <c r="F157" i="9"/>
  <c r="G157" i="9" s="1"/>
  <c r="F311" i="9"/>
  <c r="G311" i="9" s="1"/>
  <c r="F23" i="9"/>
  <c r="G23" i="9" s="1"/>
  <c r="F381" i="9"/>
  <c r="G381" i="9" s="1"/>
  <c r="F389" i="9"/>
  <c r="G389" i="9" s="1"/>
  <c r="F397" i="9"/>
  <c r="G397" i="9" s="1"/>
  <c r="F405" i="9"/>
  <c r="G405" i="9" s="1"/>
  <c r="F413" i="9"/>
  <c r="G413" i="9" s="1"/>
  <c r="F421" i="9"/>
  <c r="G421" i="9" s="1"/>
  <c r="F475" i="9"/>
  <c r="G475" i="9" s="1"/>
  <c r="F494" i="9"/>
  <c r="G494" i="9" s="1"/>
  <c r="F512" i="9"/>
  <c r="G512" i="9" s="1"/>
  <c r="F538" i="9"/>
  <c r="G538" i="9" s="1"/>
  <c r="F560" i="9"/>
  <c r="G560" i="9" s="1"/>
  <c r="F572" i="9"/>
  <c r="G572" i="9" s="1"/>
  <c r="F582" i="9"/>
  <c r="G582" i="9" s="1"/>
  <c r="F592" i="9"/>
  <c r="G592" i="9" s="1"/>
  <c r="F608" i="9"/>
  <c r="G608" i="9" s="1"/>
  <c r="F624" i="9"/>
  <c r="G624" i="9" s="1"/>
  <c r="F658" i="9"/>
  <c r="G658" i="9" s="1"/>
  <c r="F549" i="9"/>
  <c r="G549" i="9" s="1"/>
  <c r="F521" i="9"/>
  <c r="G521" i="9" s="1"/>
  <c r="F136" i="9"/>
  <c r="G136" i="9" s="1"/>
  <c r="F141" i="9"/>
  <c r="G141" i="9" s="1"/>
  <c r="F441" i="9"/>
  <c r="G441" i="9" s="1"/>
  <c r="F457" i="9"/>
  <c r="G457" i="9" s="1"/>
  <c r="F488" i="9"/>
  <c r="G488" i="9" s="1"/>
  <c r="F27" i="9"/>
  <c r="G27" i="9" s="1"/>
  <c r="F256" i="9"/>
  <c r="G256" i="9" s="1"/>
  <c r="F211" i="9"/>
  <c r="G211" i="9" s="1"/>
  <c r="F182" i="9"/>
  <c r="G182" i="9" s="1"/>
  <c r="F118" i="9"/>
  <c r="G118" i="9" s="1"/>
  <c r="F481" i="9"/>
  <c r="G481" i="9" s="1"/>
  <c r="F399" i="9"/>
  <c r="G399" i="9" s="1"/>
  <c r="F423" i="9"/>
  <c r="G423" i="9" s="1"/>
  <c r="F518" i="9"/>
  <c r="G518" i="9" s="1"/>
  <c r="F574" i="9"/>
  <c r="G574" i="9" s="1"/>
  <c r="F584" i="9"/>
  <c r="G584" i="9" s="1"/>
  <c r="F614" i="9"/>
  <c r="G614" i="9" s="1"/>
  <c r="F682" i="9"/>
  <c r="G682" i="9" s="1"/>
  <c r="F542" i="9"/>
  <c r="G542" i="9" s="1"/>
  <c r="F514" i="9"/>
  <c r="G514" i="9" s="1"/>
  <c r="F109" i="9"/>
  <c r="G109" i="9" s="1"/>
  <c r="F149" i="9"/>
  <c r="G149" i="9" s="1"/>
  <c r="F443" i="9"/>
  <c r="G443" i="9" s="1"/>
  <c r="F459" i="9"/>
  <c r="G459" i="9" s="1"/>
  <c r="F502" i="9"/>
  <c r="G502" i="9" s="1"/>
  <c r="F672" i="9"/>
  <c r="G672" i="9" s="1"/>
  <c r="F361" i="9"/>
  <c r="G361" i="9" s="1"/>
  <c r="F656" i="9"/>
  <c r="G656" i="9" s="1"/>
  <c r="F113" i="9"/>
  <c r="G113" i="9" s="1"/>
  <c r="F491" i="9"/>
  <c r="G491" i="9" s="1"/>
  <c r="F548" i="9"/>
  <c r="G548" i="9" s="1"/>
  <c r="F308" i="9"/>
  <c r="G308" i="9" s="1"/>
  <c r="F161" i="9"/>
  <c r="G161" i="9" s="1"/>
  <c r="F273" i="9"/>
  <c r="G273" i="9" s="1"/>
  <c r="F269" i="9"/>
  <c r="G269" i="9" s="1"/>
  <c r="F17" i="9"/>
  <c r="G17" i="9" s="1"/>
  <c r="F383" i="9"/>
  <c r="G383" i="9" s="1"/>
  <c r="F391" i="9"/>
  <c r="G391" i="9" s="1"/>
  <c r="F407" i="9"/>
  <c r="G407" i="9" s="1"/>
  <c r="F415" i="9"/>
  <c r="G415" i="9" s="1"/>
  <c r="F477" i="9"/>
  <c r="G477" i="9" s="1"/>
  <c r="F496" i="9"/>
  <c r="G496" i="9" s="1"/>
  <c r="F564" i="9"/>
  <c r="G564" i="9" s="1"/>
  <c r="F598" i="9"/>
  <c r="G598" i="9" s="1"/>
  <c r="F266" i="9"/>
  <c r="G266" i="9" s="1"/>
  <c r="F175" i="9"/>
  <c r="G175" i="9" s="1"/>
  <c r="F315" i="9"/>
  <c r="G315" i="9" s="1"/>
  <c r="F125" i="9"/>
  <c r="G125" i="9" s="1"/>
  <c r="F143" i="9"/>
  <c r="G143" i="9" s="1"/>
  <c r="F276" i="9"/>
  <c r="G276" i="9" s="1"/>
  <c r="F19" i="9"/>
  <c r="G19" i="9" s="1"/>
  <c r="F489" i="9"/>
  <c r="G489" i="9" s="1"/>
  <c r="F385" i="9"/>
  <c r="G385" i="9" s="1"/>
  <c r="F393" i="9"/>
  <c r="G393" i="9" s="1"/>
  <c r="F401" i="9"/>
  <c r="G401" i="9" s="1"/>
  <c r="F409" i="9"/>
  <c r="G409" i="9" s="1"/>
  <c r="F417" i="9"/>
  <c r="G417" i="9" s="1"/>
  <c r="F425" i="9"/>
  <c r="G425" i="9" s="1"/>
  <c r="F476" i="9"/>
  <c r="G476" i="9" s="1"/>
  <c r="F498" i="9"/>
  <c r="G498" i="9" s="1"/>
  <c r="F524" i="9"/>
  <c r="G524" i="9" s="1"/>
  <c r="F552" i="9"/>
  <c r="G552" i="9" s="1"/>
  <c r="F566" i="9"/>
  <c r="G566" i="9" s="1"/>
  <c r="F576" i="9"/>
  <c r="G576" i="9" s="1"/>
  <c r="F588" i="9"/>
  <c r="G588" i="9" s="1"/>
  <c r="F600" i="9"/>
  <c r="G600" i="9" s="1"/>
  <c r="F616" i="9"/>
  <c r="G616" i="9" s="1"/>
  <c r="F379" i="9"/>
  <c r="G379" i="9" s="1"/>
  <c r="F120" i="9"/>
  <c r="G120" i="9" s="1"/>
  <c r="F433" i="9"/>
  <c r="G433" i="9" s="1"/>
  <c r="F449" i="9"/>
  <c r="G449" i="9" s="1"/>
  <c r="F465" i="9"/>
  <c r="G465" i="9" s="1"/>
  <c r="F625" i="9"/>
  <c r="G625" i="9" s="1"/>
  <c r="F291" i="9"/>
  <c r="G291" i="9" s="1"/>
  <c r="F410" i="9"/>
  <c r="G410" i="9" s="1"/>
  <c r="F529" i="9"/>
  <c r="G529" i="9" s="1"/>
  <c r="F611" i="9"/>
  <c r="G611" i="9" s="1"/>
  <c r="F364" i="9"/>
  <c r="G364" i="9" s="1"/>
  <c r="F738" i="9"/>
  <c r="G738" i="9" s="1"/>
  <c r="H63" i="10"/>
  <c r="J63" i="10" s="1"/>
  <c r="F40" i="10"/>
  <c r="F56" i="10"/>
  <c r="F510" i="9"/>
  <c r="G510" i="9" s="1"/>
  <c r="F526" i="9"/>
  <c r="G526" i="9" s="1"/>
  <c r="F546" i="9"/>
  <c r="G546" i="9" s="1"/>
  <c r="F562" i="9"/>
  <c r="G562" i="9" s="1"/>
  <c r="F570" i="9"/>
  <c r="G570" i="9" s="1"/>
  <c r="F578" i="9"/>
  <c r="G578" i="9" s="1"/>
  <c r="F586" i="9"/>
  <c r="G586" i="9" s="1"/>
  <c r="F594" i="9"/>
  <c r="G594" i="9" s="1"/>
  <c r="F602" i="9"/>
  <c r="G602" i="9" s="1"/>
  <c r="F610" i="9"/>
  <c r="G610" i="9" s="1"/>
  <c r="F618" i="9"/>
  <c r="G618" i="9" s="1"/>
  <c r="F626" i="9"/>
  <c r="G626" i="9" s="1"/>
  <c r="F678" i="9"/>
  <c r="G678" i="9" s="1"/>
  <c r="F111" i="9"/>
  <c r="G111" i="9" s="1"/>
  <c r="F535" i="9"/>
  <c r="G535" i="9" s="1"/>
  <c r="F507" i="9"/>
  <c r="G507" i="9" s="1"/>
  <c r="F115" i="9"/>
  <c r="G115" i="9" s="1"/>
  <c r="F124" i="9"/>
  <c r="G124" i="9" s="1"/>
  <c r="F429" i="9"/>
  <c r="G429" i="9" s="1"/>
  <c r="F437" i="9"/>
  <c r="G437" i="9" s="1"/>
  <c r="F445" i="9"/>
  <c r="G445" i="9" s="1"/>
  <c r="F453" i="9"/>
  <c r="G453" i="9" s="1"/>
  <c r="F461" i="9"/>
  <c r="G461" i="9" s="1"/>
  <c r="F469" i="9"/>
  <c r="G469" i="9" s="1"/>
  <c r="F516" i="9"/>
  <c r="G516" i="9" s="1"/>
  <c r="F638" i="9"/>
  <c r="G638" i="9" s="1"/>
  <c r="F479" i="9"/>
  <c r="G479" i="9" s="1"/>
  <c r="F534" i="9"/>
  <c r="G534" i="9" s="1"/>
  <c r="F506" i="9"/>
  <c r="G506" i="9" s="1"/>
  <c r="F29" i="9"/>
  <c r="G29" i="9" s="1"/>
  <c r="F267" i="9"/>
  <c r="G267" i="9" s="1"/>
  <c r="F434" i="9"/>
  <c r="G434" i="9" s="1"/>
  <c r="F354" i="9"/>
  <c r="G354" i="9" s="1"/>
  <c r="F295" i="9"/>
  <c r="G295" i="9" s="1"/>
  <c r="F621" i="9"/>
  <c r="G621" i="9" s="1"/>
  <c r="F45" i="9"/>
  <c r="G45" i="9" s="1"/>
  <c r="F183" i="9"/>
  <c r="G183" i="9" s="1"/>
  <c r="F209" i="9"/>
  <c r="G209" i="9" s="1"/>
  <c r="F42" i="9"/>
  <c r="G42" i="9" s="1"/>
  <c r="F596" i="9"/>
  <c r="G596" i="9" s="1"/>
  <c r="F604" i="9"/>
  <c r="G604" i="9" s="1"/>
  <c r="F612" i="9"/>
  <c r="G612" i="9" s="1"/>
  <c r="F620" i="9"/>
  <c r="G620" i="9" s="1"/>
  <c r="F633" i="9"/>
  <c r="G633" i="9" s="1"/>
  <c r="F680" i="9"/>
  <c r="G680" i="9" s="1"/>
  <c r="F556" i="9"/>
  <c r="G556" i="9" s="1"/>
  <c r="F528" i="9"/>
  <c r="G528" i="9" s="1"/>
  <c r="F500" i="9"/>
  <c r="G500" i="9" s="1"/>
  <c r="F117" i="9"/>
  <c r="G117" i="9" s="1"/>
  <c r="F138" i="9"/>
  <c r="G138" i="9" s="1"/>
  <c r="F431" i="9"/>
  <c r="G431" i="9" s="1"/>
  <c r="F439" i="9"/>
  <c r="G439" i="9" s="1"/>
  <c r="F447" i="9"/>
  <c r="G447" i="9" s="1"/>
  <c r="F455" i="9"/>
  <c r="G455" i="9" s="1"/>
  <c r="F463" i="9"/>
  <c r="G463" i="9" s="1"/>
  <c r="F483" i="9"/>
  <c r="G483" i="9" s="1"/>
  <c r="F530" i="9"/>
  <c r="G530" i="9" s="1"/>
  <c r="F647" i="9"/>
  <c r="G647" i="9" s="1"/>
  <c r="F555" i="9"/>
  <c r="G555" i="9" s="1"/>
  <c r="F300" i="9"/>
  <c r="G300" i="9" s="1"/>
  <c r="F442" i="9"/>
  <c r="G442" i="9" s="1"/>
  <c r="F370" i="9"/>
  <c r="G370" i="9" s="1"/>
  <c r="F325" i="9"/>
  <c r="G325" i="9" s="1"/>
  <c r="F701" i="9"/>
  <c r="G701" i="9" s="1"/>
  <c r="F69" i="9"/>
  <c r="G69" i="9" s="1"/>
  <c r="F226" i="9"/>
  <c r="G226" i="9" s="1"/>
  <c r="F349" i="9"/>
  <c r="G349" i="9" s="1"/>
  <c r="F151" i="9"/>
  <c r="G151" i="9" s="1"/>
  <c r="F100" i="9"/>
  <c r="G100" i="9" s="1"/>
  <c r="F650" i="9"/>
  <c r="G650" i="9" s="1"/>
  <c r="F119" i="9"/>
  <c r="G119" i="9" s="1"/>
  <c r="F402" i="9"/>
  <c r="G402" i="9" s="1"/>
  <c r="F466" i="9"/>
  <c r="G466" i="9" s="1"/>
  <c r="F240" i="9"/>
  <c r="G240" i="9" s="1"/>
  <c r="F281" i="9"/>
  <c r="G281" i="9" s="1"/>
  <c r="F162" i="9"/>
  <c r="G162" i="9" s="1"/>
  <c r="F713" i="9"/>
  <c r="G713" i="9" s="1"/>
  <c r="F101" i="9"/>
  <c r="G101" i="9" s="1"/>
  <c r="F706" i="9"/>
  <c r="G706" i="9" s="1"/>
  <c r="F262" i="9"/>
  <c r="G262" i="9" s="1"/>
  <c r="F544" i="9"/>
  <c r="G544" i="9" s="1"/>
  <c r="F77" i="9"/>
  <c r="G77" i="9" s="1"/>
  <c r="F202" i="9"/>
  <c r="G202" i="9" s="1"/>
  <c r="F238" i="9"/>
  <c r="G238" i="9" s="1"/>
  <c r="F310" i="9"/>
  <c r="G310" i="9" s="1"/>
  <c r="F54" i="9"/>
  <c r="G54" i="9" s="1"/>
  <c r="F237" i="9"/>
  <c r="G237" i="9" s="1"/>
  <c r="F365" i="9"/>
  <c r="G365" i="9" s="1"/>
  <c r="F644" i="9"/>
  <c r="G644" i="9" s="1"/>
  <c r="F167" i="9"/>
  <c r="G167" i="9" s="1"/>
  <c r="F673" i="9"/>
  <c r="G673" i="9" s="1"/>
  <c r="F714" i="9"/>
  <c r="G714" i="9" s="1"/>
  <c r="F121" i="9"/>
  <c r="G121" i="9" s="1"/>
  <c r="F471" i="9"/>
  <c r="G471" i="9" s="1"/>
  <c r="F193" i="9"/>
  <c r="G193" i="9" s="1"/>
  <c r="F165" i="9"/>
  <c r="G165" i="9" s="1"/>
  <c r="F634" i="9"/>
  <c r="G634" i="9" s="1"/>
  <c r="F522" i="9"/>
  <c r="G522" i="9" s="1"/>
  <c r="F18" i="9"/>
  <c r="G18" i="9" s="1"/>
  <c r="F50" i="9"/>
  <c r="G50" i="9" s="1"/>
  <c r="F173" i="9"/>
  <c r="G173" i="9" s="1"/>
  <c r="F299" i="9"/>
  <c r="G299" i="9" s="1"/>
  <c r="F655" i="9"/>
  <c r="G655" i="9" s="1"/>
  <c r="F527" i="9"/>
  <c r="G527" i="9" s="1"/>
  <c r="F499" i="9"/>
  <c r="G499" i="9" s="1"/>
  <c r="F35" i="9"/>
  <c r="G35" i="9" s="1"/>
  <c r="F177" i="9"/>
  <c r="G177" i="9" s="1"/>
  <c r="F386" i="9"/>
  <c r="G386" i="9" s="1"/>
  <c r="F418" i="9"/>
  <c r="G418" i="9" s="1"/>
  <c r="F450" i="9"/>
  <c r="G450" i="9" s="1"/>
  <c r="F643" i="9"/>
  <c r="G643" i="9" s="1"/>
  <c r="F160" i="9"/>
  <c r="G160" i="9" s="1"/>
  <c r="F326" i="9"/>
  <c r="G326" i="9" s="1"/>
  <c r="F68" i="9"/>
  <c r="G68" i="9" s="1"/>
  <c r="F233" i="9"/>
  <c r="G233" i="9" s="1"/>
  <c r="F509" i="9"/>
  <c r="G509" i="9" s="1"/>
  <c r="F659" i="9"/>
  <c r="G659" i="9" s="1"/>
  <c r="F723" i="9"/>
  <c r="G723" i="9" s="1"/>
  <c r="F53" i="9"/>
  <c r="G53" i="9" s="1"/>
  <c r="F85" i="9"/>
  <c r="G85" i="9" s="1"/>
  <c r="F127" i="9"/>
  <c r="G127" i="9" s="1"/>
  <c r="F210" i="9"/>
  <c r="G210" i="9" s="1"/>
  <c r="F254" i="9"/>
  <c r="G254" i="9" s="1"/>
  <c r="F328" i="9"/>
  <c r="G328" i="9" s="1"/>
  <c r="F92" i="9"/>
  <c r="G92" i="9" s="1"/>
  <c r="F264" i="9"/>
  <c r="G264" i="9" s="1"/>
  <c r="F377" i="9"/>
  <c r="G377" i="9" s="1"/>
  <c r="F112" i="9"/>
  <c r="G112" i="9" s="1"/>
  <c r="F194" i="9"/>
  <c r="G194" i="9" s="1"/>
  <c r="F16" i="9"/>
  <c r="G16" i="9" s="1"/>
  <c r="F690" i="9"/>
  <c r="G690" i="9" s="1"/>
  <c r="F722" i="9"/>
  <c r="G722" i="9" s="1"/>
  <c r="F26" i="9"/>
  <c r="G26" i="9" s="1"/>
  <c r="F62" i="9"/>
  <c r="G62" i="9" s="1"/>
  <c r="F213" i="9"/>
  <c r="G213" i="9" s="1"/>
  <c r="F327" i="9"/>
  <c r="G327" i="9" s="1"/>
  <c r="F670" i="9"/>
  <c r="G670" i="9" s="1"/>
  <c r="F473" i="9"/>
  <c r="G473" i="9" s="1"/>
  <c r="F148" i="9"/>
  <c r="G148" i="9" s="1"/>
  <c r="F394" i="9"/>
  <c r="G394" i="9" s="1"/>
  <c r="F426" i="9"/>
  <c r="G426" i="9" s="1"/>
  <c r="F458" i="9"/>
  <c r="G458" i="9" s="1"/>
  <c r="F666" i="9"/>
  <c r="G666" i="9" s="1"/>
  <c r="F190" i="9"/>
  <c r="G190" i="9" s="1"/>
  <c r="F340" i="9"/>
  <c r="G340" i="9" s="1"/>
  <c r="F90" i="9"/>
  <c r="G90" i="9" s="1"/>
  <c r="F251" i="9"/>
  <c r="G251" i="9" s="1"/>
  <c r="F691" i="9"/>
  <c r="G691" i="9" s="1"/>
  <c r="F733" i="9"/>
  <c r="G733" i="9" s="1"/>
  <c r="F61" i="9"/>
  <c r="G61" i="9" s="1"/>
  <c r="F93" i="9"/>
  <c r="G93" i="9" s="1"/>
  <c r="F135" i="9"/>
  <c r="G135" i="9" s="1"/>
  <c r="F218" i="9"/>
  <c r="G218" i="9" s="1"/>
  <c r="F288" i="9"/>
  <c r="G288" i="9" s="1"/>
  <c r="F348" i="9"/>
  <c r="G348" i="9" s="1"/>
  <c r="F132" i="9"/>
  <c r="G132" i="9" s="1"/>
  <c r="F321" i="9"/>
  <c r="G321" i="9" s="1"/>
  <c r="F537" i="9"/>
  <c r="G537" i="9" s="1"/>
  <c r="F698" i="9"/>
  <c r="G698" i="9" s="1"/>
  <c r="F730" i="9"/>
  <c r="G730" i="9" s="1"/>
  <c r="F34" i="9"/>
  <c r="G34" i="9" s="1"/>
  <c r="F78" i="9"/>
  <c r="G78" i="9" s="1"/>
  <c r="F239" i="9"/>
  <c r="G239" i="9" s="1"/>
  <c r="F347" i="9"/>
  <c r="G347" i="9" s="1"/>
  <c r="F37" i="9"/>
  <c r="G37" i="9" s="1"/>
  <c r="F652" i="9"/>
  <c r="G652" i="9" s="1"/>
  <c r="F681" i="9"/>
  <c r="G681" i="9" s="1"/>
  <c r="F140" i="9"/>
  <c r="G140" i="9" s="1"/>
  <c r="F123" i="9"/>
  <c r="G123" i="9" s="1"/>
  <c r="F153" i="9"/>
  <c r="G153" i="9" s="1"/>
  <c r="F184" i="9"/>
  <c r="G184" i="9" s="1"/>
  <c r="F272" i="9"/>
  <c r="G272" i="9" s="1"/>
  <c r="F302" i="9"/>
  <c r="G302" i="9" s="1"/>
  <c r="F388" i="9"/>
  <c r="G388" i="9" s="1"/>
  <c r="F396" i="9"/>
  <c r="G396" i="9" s="1"/>
  <c r="F404" i="9"/>
  <c r="G404" i="9" s="1"/>
  <c r="F412" i="9"/>
  <c r="G412" i="9" s="1"/>
  <c r="F420" i="9"/>
  <c r="G420" i="9" s="1"/>
  <c r="F428" i="9"/>
  <c r="G428" i="9" s="1"/>
  <c r="F436" i="9"/>
  <c r="G436" i="9" s="1"/>
  <c r="F444" i="9"/>
  <c r="G444" i="9" s="1"/>
  <c r="F452" i="9"/>
  <c r="G452" i="9" s="1"/>
  <c r="F460" i="9"/>
  <c r="G460" i="9" s="1"/>
  <c r="F468" i="9"/>
  <c r="G468" i="9" s="1"/>
  <c r="F629" i="9"/>
  <c r="G629" i="9" s="1"/>
  <c r="F645" i="9"/>
  <c r="G645" i="9" s="1"/>
  <c r="F669" i="9"/>
  <c r="G669" i="9" s="1"/>
  <c r="F152" i="9"/>
  <c r="G152" i="9" s="1"/>
  <c r="F171" i="9"/>
  <c r="G171" i="9" s="1"/>
  <c r="F192" i="9"/>
  <c r="G192" i="9" s="1"/>
  <c r="F244" i="9"/>
  <c r="G244" i="9" s="1"/>
  <c r="F263" i="9"/>
  <c r="G263" i="9" s="1"/>
  <c r="F286" i="9"/>
  <c r="F313" i="9"/>
  <c r="G313" i="9" s="1"/>
  <c r="F330" i="9"/>
  <c r="G330" i="9" s="1"/>
  <c r="F344" i="9"/>
  <c r="G344" i="9" s="1"/>
  <c r="F358" i="9"/>
  <c r="G358" i="9" s="1"/>
  <c r="F374" i="9"/>
  <c r="G374" i="9" s="1"/>
  <c r="F74" i="9"/>
  <c r="G74" i="9" s="1"/>
  <c r="F98" i="9"/>
  <c r="G98" i="9" s="1"/>
  <c r="F187" i="9"/>
  <c r="G187" i="9" s="1"/>
  <c r="F215" i="9"/>
  <c r="G215" i="9" s="1"/>
  <c r="F235" i="9"/>
  <c r="G235" i="9" s="1"/>
  <c r="F257" i="9"/>
  <c r="G257" i="9" s="1"/>
  <c r="F297" i="9"/>
  <c r="G297" i="9" s="1"/>
  <c r="F329" i="9"/>
  <c r="G329" i="9" s="1"/>
  <c r="F515" i="9"/>
  <c r="G515" i="9" s="1"/>
  <c r="F613" i="9"/>
  <c r="G613" i="9" s="1"/>
  <c r="F649" i="9"/>
  <c r="G649" i="9" s="1"/>
  <c r="F683" i="9"/>
  <c r="G683" i="9" s="1"/>
  <c r="F693" i="9"/>
  <c r="G693" i="9" s="1"/>
  <c r="F705" i="9"/>
  <c r="G705" i="9" s="1"/>
  <c r="F715" i="9"/>
  <c r="G715" i="9" s="1"/>
  <c r="F725" i="9"/>
  <c r="G725" i="9" s="1"/>
  <c r="F737" i="9"/>
  <c r="G737" i="9" s="1"/>
  <c r="F39" i="9"/>
  <c r="G39" i="9" s="1"/>
  <c r="F47" i="9"/>
  <c r="G47" i="9" s="1"/>
  <c r="F55" i="9"/>
  <c r="G55" i="9" s="1"/>
  <c r="F63" i="9"/>
  <c r="G63" i="9" s="1"/>
  <c r="F71" i="9"/>
  <c r="G71" i="9" s="1"/>
  <c r="F79" i="9"/>
  <c r="G79" i="9" s="1"/>
  <c r="F87" i="9"/>
  <c r="G87" i="9" s="1"/>
  <c r="F95" i="9"/>
  <c r="G95" i="9" s="1"/>
  <c r="F103" i="9"/>
  <c r="G103" i="9" s="1"/>
  <c r="F129" i="9"/>
  <c r="G129" i="9" s="1"/>
  <c r="F166" i="9"/>
  <c r="G166" i="9" s="1"/>
  <c r="F196" i="9"/>
  <c r="G196" i="9" s="1"/>
  <c r="F204" i="9"/>
  <c r="G204" i="9" s="1"/>
  <c r="F212" i="9"/>
  <c r="G212" i="9" s="1"/>
  <c r="F220" i="9"/>
  <c r="G220" i="9" s="1"/>
  <c r="F230" i="9"/>
  <c r="G230" i="9" s="1"/>
  <c r="F242" i="9"/>
  <c r="G242" i="9" s="1"/>
  <c r="F261" i="9"/>
  <c r="G261" i="9" s="1"/>
  <c r="F290" i="9"/>
  <c r="G290" i="9" s="1"/>
  <c r="F316" i="9"/>
  <c r="G316" i="9" s="1"/>
  <c r="F332" i="9"/>
  <c r="G332" i="9" s="1"/>
  <c r="F352" i="9"/>
  <c r="G352" i="9" s="1"/>
  <c r="F368" i="9"/>
  <c r="G368" i="9" s="1"/>
  <c r="F72" i="9"/>
  <c r="G72" i="9" s="1"/>
  <c r="F96" i="9"/>
  <c r="G96" i="9" s="1"/>
  <c r="F176" i="9"/>
  <c r="G176" i="9" s="1"/>
  <c r="F217" i="9"/>
  <c r="G217" i="9" s="1"/>
  <c r="F245" i="9"/>
  <c r="G245" i="9" s="1"/>
  <c r="F287" i="9"/>
  <c r="F331" i="9"/>
  <c r="G331" i="9" s="1"/>
  <c r="F353" i="9"/>
  <c r="G353" i="9" s="1"/>
  <c r="F369" i="9"/>
  <c r="G369" i="9" s="1"/>
  <c r="F486" i="9"/>
  <c r="G486" i="9" s="1"/>
  <c r="F646" i="9"/>
  <c r="G646" i="9" s="1"/>
  <c r="F114" i="9"/>
  <c r="G114" i="9" s="1"/>
  <c r="F156" i="9"/>
  <c r="G156" i="9" s="1"/>
  <c r="F178" i="9"/>
  <c r="G178" i="9" s="1"/>
  <c r="F268" i="9"/>
  <c r="G268" i="9" s="1"/>
  <c r="F301" i="9"/>
  <c r="G301" i="9" s="1"/>
  <c r="F472" i="9"/>
  <c r="G472" i="9" s="1"/>
  <c r="F543" i="9"/>
  <c r="G543" i="9" s="1"/>
  <c r="F684" i="9"/>
  <c r="G684" i="9" s="1"/>
  <c r="F692" i="9"/>
  <c r="G692" i="9" s="1"/>
  <c r="F700" i="9"/>
  <c r="G700" i="9" s="1"/>
  <c r="F708" i="9"/>
  <c r="G708" i="9" s="1"/>
  <c r="F716" i="9"/>
  <c r="G716" i="9" s="1"/>
  <c r="F724" i="9"/>
  <c r="G724" i="9" s="1"/>
  <c r="F732" i="9"/>
  <c r="G732" i="9" s="1"/>
  <c r="F740" i="9"/>
  <c r="G740" i="9" s="1"/>
  <c r="F674" i="9"/>
  <c r="G674" i="9" s="1"/>
  <c r="F660" i="9"/>
  <c r="G660" i="9" s="1"/>
  <c r="F186" i="9"/>
  <c r="G186" i="9" s="1"/>
  <c r="F137" i="9"/>
  <c r="G137" i="9" s="1"/>
  <c r="F627" i="9"/>
  <c r="G627" i="9" s="1"/>
  <c r="F508" i="9"/>
  <c r="G508" i="9" s="1"/>
  <c r="F20" i="9"/>
  <c r="G20" i="9" s="1"/>
  <c r="F28" i="9"/>
  <c r="G28" i="9" s="1"/>
  <c r="F36" i="9"/>
  <c r="G36" i="9" s="1"/>
  <c r="F44" i="9"/>
  <c r="G44" i="9" s="1"/>
  <c r="F52" i="9"/>
  <c r="G52" i="9" s="1"/>
  <c r="F64" i="9"/>
  <c r="G64" i="9" s="1"/>
  <c r="F82" i="9"/>
  <c r="G82" i="9" s="1"/>
  <c r="F104" i="9"/>
  <c r="G104" i="9" s="1"/>
  <c r="F195" i="9"/>
  <c r="G195" i="9" s="1"/>
  <c r="F219" i="9"/>
  <c r="G219" i="9" s="1"/>
  <c r="F243" i="9"/>
  <c r="G243" i="9" s="1"/>
  <c r="F274" i="9"/>
  <c r="G274" i="9" s="1"/>
  <c r="F309" i="9"/>
  <c r="G309" i="9" s="1"/>
  <c r="F333" i="9"/>
  <c r="G333" i="9" s="1"/>
  <c r="F351" i="9"/>
  <c r="G351" i="9" s="1"/>
  <c r="F367" i="9"/>
  <c r="G367" i="9" s="1"/>
  <c r="F15" i="9"/>
  <c r="G15" i="9" s="1"/>
  <c r="F380" i="9"/>
  <c r="G380" i="9" s="1"/>
  <c r="F517" i="9"/>
  <c r="G517" i="9" s="1"/>
  <c r="F525" i="9"/>
  <c r="G525" i="9" s="1"/>
  <c r="F533" i="9"/>
  <c r="G533" i="9" s="1"/>
  <c r="F565" i="9"/>
  <c r="G565" i="9" s="1"/>
  <c r="F573" i="9"/>
  <c r="G573" i="9" s="1"/>
  <c r="F581" i="9"/>
  <c r="G581" i="9" s="1"/>
  <c r="F589" i="9"/>
  <c r="G589" i="9" s="1"/>
  <c r="F597" i="9"/>
  <c r="G597" i="9" s="1"/>
  <c r="F490" i="9"/>
  <c r="G490" i="9" s="1"/>
  <c r="F531" i="9"/>
  <c r="G531" i="9" s="1"/>
  <c r="F539" i="9"/>
  <c r="G539" i="9" s="1"/>
  <c r="F547" i="9"/>
  <c r="G547" i="9" s="1"/>
  <c r="F563" i="9"/>
  <c r="G563" i="9" s="1"/>
  <c r="F571" i="9"/>
  <c r="G571" i="9" s="1"/>
  <c r="F579" i="9"/>
  <c r="G579" i="9" s="1"/>
  <c r="F587" i="9"/>
  <c r="G587" i="9" s="1"/>
  <c r="F595" i="9"/>
  <c r="G595" i="9" s="1"/>
  <c r="F603" i="9"/>
  <c r="G603" i="9" s="1"/>
  <c r="F497" i="9"/>
  <c r="G497" i="9" s="1"/>
  <c r="F505" i="9"/>
  <c r="G505" i="9" s="1"/>
  <c r="F545" i="9"/>
  <c r="G545" i="9" s="1"/>
  <c r="F553" i="9"/>
  <c r="G553" i="9" s="1"/>
  <c r="F561" i="9"/>
  <c r="G561" i="9" s="1"/>
  <c r="F569" i="9"/>
  <c r="G569" i="9" s="1"/>
  <c r="F577" i="9"/>
  <c r="G577" i="9" s="1"/>
  <c r="F585" i="9"/>
  <c r="G585" i="9" s="1"/>
  <c r="F593" i="9"/>
  <c r="G593" i="9" s="1"/>
  <c r="F601" i="9"/>
  <c r="G601" i="9" s="1"/>
  <c r="F474" i="9"/>
  <c r="G474" i="9" s="1"/>
  <c r="F495" i="9"/>
  <c r="G495" i="9" s="1"/>
  <c r="F503" i="9"/>
  <c r="G503" i="9" s="1"/>
  <c r="F511" i="9"/>
  <c r="G511" i="9" s="1"/>
  <c r="F519" i="9"/>
  <c r="G519" i="9" s="1"/>
  <c r="F583" i="9"/>
  <c r="G583" i="9" s="1"/>
  <c r="F615" i="9"/>
  <c r="G615" i="9" s="1"/>
  <c r="F679" i="9"/>
  <c r="G679" i="9" s="1"/>
  <c r="F711" i="9"/>
  <c r="G711" i="9" s="1"/>
  <c r="F743" i="9"/>
  <c r="G743" i="9" s="1"/>
  <c r="F559" i="9"/>
  <c r="G559" i="9" s="1"/>
  <c r="F591" i="9"/>
  <c r="G591" i="9" s="1"/>
  <c r="F623" i="9"/>
  <c r="G623" i="9" s="1"/>
  <c r="F687" i="9"/>
  <c r="G687" i="9" s="1"/>
  <c r="F719" i="9"/>
  <c r="G719" i="9" s="1"/>
  <c r="F567" i="9"/>
  <c r="G567" i="9" s="1"/>
  <c r="F599" i="9"/>
  <c r="G599" i="9" s="1"/>
  <c r="F631" i="9"/>
  <c r="G631" i="9" s="1"/>
  <c r="F663" i="9"/>
  <c r="G663" i="9" s="1"/>
  <c r="F695" i="9"/>
  <c r="G695" i="9" s="1"/>
  <c r="F727" i="9"/>
  <c r="G727" i="9" s="1"/>
  <c r="F575" i="9"/>
  <c r="G575" i="9" s="1"/>
  <c r="F607" i="9"/>
  <c r="G607" i="9" s="1"/>
  <c r="F703" i="9"/>
  <c r="G703" i="9" s="1"/>
  <c r="F735" i="9"/>
  <c r="G735" i="9" s="1"/>
  <c r="F31" i="9"/>
  <c r="G31" i="9" s="1"/>
  <c r="F630" i="9"/>
  <c r="G630" i="9" s="1"/>
  <c r="F654" i="9"/>
  <c r="G654" i="9" s="1"/>
  <c r="F487" i="9"/>
  <c r="G487" i="9" s="1"/>
  <c r="F108" i="9"/>
  <c r="G108" i="9" s="1"/>
  <c r="F142" i="9"/>
  <c r="G142" i="9" s="1"/>
  <c r="F163" i="9"/>
  <c r="G163" i="9" s="1"/>
  <c r="F188" i="9"/>
  <c r="G188" i="9" s="1"/>
  <c r="F285" i="9"/>
  <c r="G285" i="9" s="1"/>
  <c r="F382" i="9"/>
  <c r="G382" i="9" s="1"/>
  <c r="F390" i="9"/>
  <c r="G390" i="9" s="1"/>
  <c r="F398" i="9"/>
  <c r="G398" i="9" s="1"/>
  <c r="F406" i="9"/>
  <c r="G406" i="9" s="1"/>
  <c r="F414" i="9"/>
  <c r="G414" i="9" s="1"/>
  <c r="F422" i="9"/>
  <c r="G422" i="9" s="1"/>
  <c r="F430" i="9"/>
  <c r="G430" i="9" s="1"/>
  <c r="F438" i="9"/>
  <c r="G438" i="9" s="1"/>
  <c r="F446" i="9"/>
  <c r="G446" i="9" s="1"/>
  <c r="F454" i="9"/>
  <c r="G454" i="9" s="1"/>
  <c r="F462" i="9"/>
  <c r="G462" i="9" s="1"/>
  <c r="F470" i="9"/>
  <c r="G470" i="9" s="1"/>
  <c r="F635" i="9"/>
  <c r="G635" i="9" s="1"/>
  <c r="F662" i="9"/>
  <c r="G662" i="9" s="1"/>
  <c r="F677" i="9"/>
  <c r="G677" i="9" s="1"/>
  <c r="F155" i="9"/>
  <c r="G155" i="9" s="1"/>
  <c r="F174" i="9"/>
  <c r="G174" i="9" s="1"/>
  <c r="F228" i="9"/>
  <c r="G228" i="9" s="1"/>
  <c r="F248" i="9"/>
  <c r="G248" i="9" s="1"/>
  <c r="F270" i="9"/>
  <c r="G270" i="9" s="1"/>
  <c r="F294" i="9"/>
  <c r="G294" i="9" s="1"/>
  <c r="F318" i="9"/>
  <c r="G318" i="9" s="1"/>
  <c r="F334" i="9"/>
  <c r="G334" i="9" s="1"/>
  <c r="F346" i="9"/>
  <c r="G346" i="9" s="1"/>
  <c r="F362" i="9"/>
  <c r="G362" i="9" s="1"/>
  <c r="F378" i="9"/>
  <c r="G378" i="9" s="1"/>
  <c r="F80" i="9"/>
  <c r="G80" i="9" s="1"/>
  <c r="F106" i="9"/>
  <c r="G106" i="9" s="1"/>
  <c r="F199" i="9"/>
  <c r="G199" i="9" s="1"/>
  <c r="F221" i="9"/>
  <c r="G221" i="9" s="1"/>
  <c r="F241" i="9"/>
  <c r="G241" i="9" s="1"/>
  <c r="F271" i="9"/>
  <c r="G271" i="9" s="1"/>
  <c r="F306" i="9"/>
  <c r="G306" i="9" s="1"/>
  <c r="F337" i="9"/>
  <c r="G337" i="9" s="1"/>
  <c r="F605" i="9"/>
  <c r="G605" i="9" s="1"/>
  <c r="F617" i="9"/>
  <c r="G617" i="9" s="1"/>
  <c r="F651" i="9"/>
  <c r="G651" i="9" s="1"/>
  <c r="F685" i="9"/>
  <c r="G685" i="9" s="1"/>
  <c r="F697" i="9"/>
  <c r="G697" i="9" s="1"/>
  <c r="F707" i="9"/>
  <c r="G707" i="9" s="1"/>
  <c r="F717" i="9"/>
  <c r="G717" i="9" s="1"/>
  <c r="F729" i="9"/>
  <c r="G729" i="9" s="1"/>
  <c r="F739" i="9"/>
  <c r="G739" i="9" s="1"/>
  <c r="F41" i="9"/>
  <c r="G41" i="9" s="1"/>
  <c r="F49" i="9"/>
  <c r="G49" i="9" s="1"/>
  <c r="F57" i="9"/>
  <c r="G57" i="9" s="1"/>
  <c r="F65" i="9"/>
  <c r="G65" i="9" s="1"/>
  <c r="F73" i="9"/>
  <c r="G73" i="9" s="1"/>
  <c r="F81" i="9"/>
  <c r="G81" i="9" s="1"/>
  <c r="F89" i="9"/>
  <c r="G89" i="9" s="1"/>
  <c r="F97" i="9"/>
  <c r="G97" i="9" s="1"/>
  <c r="F105" i="9"/>
  <c r="G105" i="9" s="1"/>
  <c r="F131" i="9"/>
  <c r="G131" i="9" s="1"/>
  <c r="F169" i="9"/>
  <c r="G169" i="9" s="1"/>
  <c r="F198" i="9"/>
  <c r="G198" i="9" s="1"/>
  <c r="F206" i="9"/>
  <c r="G206" i="9" s="1"/>
  <c r="F214" i="9"/>
  <c r="G214" i="9" s="1"/>
  <c r="F222" i="9"/>
  <c r="G222" i="9" s="1"/>
  <c r="F232" i="9"/>
  <c r="G232" i="9" s="1"/>
  <c r="F246" i="9"/>
  <c r="G246" i="9" s="1"/>
  <c r="F265" i="9"/>
  <c r="G265" i="9" s="1"/>
  <c r="F296" i="9"/>
  <c r="G296" i="9" s="1"/>
  <c r="F320" i="9"/>
  <c r="G320" i="9" s="1"/>
  <c r="F336" i="9"/>
  <c r="G336" i="9" s="1"/>
  <c r="F356" i="9"/>
  <c r="G356" i="9" s="1"/>
  <c r="F372" i="9"/>
  <c r="G372" i="9" s="1"/>
  <c r="F76" i="9"/>
  <c r="G76" i="9" s="1"/>
  <c r="F102" i="9"/>
  <c r="G102" i="9" s="1"/>
  <c r="F197" i="9"/>
  <c r="G197" i="9" s="1"/>
  <c r="F225" i="9"/>
  <c r="G225" i="9" s="1"/>
  <c r="F253" i="9"/>
  <c r="G253" i="9" s="1"/>
  <c r="F304" i="9"/>
  <c r="G304" i="9" s="1"/>
  <c r="F335" i="9"/>
  <c r="G335" i="9" s="1"/>
  <c r="F357" i="9"/>
  <c r="G357" i="9" s="1"/>
  <c r="F373" i="9"/>
  <c r="G373" i="9" s="1"/>
  <c r="F501" i="9"/>
  <c r="G501" i="9" s="1"/>
  <c r="F665" i="9"/>
  <c r="G665" i="9" s="1"/>
  <c r="F139" i="9"/>
  <c r="G139" i="9" s="1"/>
  <c r="F159" i="9"/>
  <c r="G159" i="9" s="1"/>
  <c r="F181" i="9"/>
  <c r="G181" i="9" s="1"/>
  <c r="F279" i="9"/>
  <c r="G279" i="9" s="1"/>
  <c r="F303" i="9"/>
  <c r="G303" i="9" s="1"/>
  <c r="F482" i="9"/>
  <c r="G482" i="9" s="1"/>
  <c r="F628" i="9"/>
  <c r="G628" i="9" s="1"/>
  <c r="F686" i="9"/>
  <c r="G686" i="9" s="1"/>
  <c r="F694" i="9"/>
  <c r="G694" i="9" s="1"/>
  <c r="F702" i="9"/>
  <c r="G702" i="9" s="1"/>
  <c r="F710" i="9"/>
  <c r="G710" i="9" s="1"/>
  <c r="F718" i="9"/>
  <c r="G718" i="9" s="1"/>
  <c r="F726" i="9"/>
  <c r="G726" i="9" s="1"/>
  <c r="F734" i="9"/>
  <c r="G734" i="9" s="1"/>
  <c r="F742" i="9"/>
  <c r="G742" i="9" s="1"/>
  <c r="F667" i="9"/>
  <c r="G667" i="9" s="1"/>
  <c r="F653" i="9"/>
  <c r="G653" i="9" s="1"/>
  <c r="F179" i="9"/>
  <c r="G179" i="9" s="1"/>
  <c r="F648" i="9"/>
  <c r="G648" i="9" s="1"/>
  <c r="F550" i="9"/>
  <c r="G550" i="9" s="1"/>
  <c r="F144" i="9"/>
  <c r="G144" i="9" s="1"/>
  <c r="F22" i="9"/>
  <c r="G22" i="9" s="1"/>
  <c r="F30" i="9"/>
  <c r="G30" i="9" s="1"/>
  <c r="F38" i="9"/>
  <c r="G38" i="9" s="1"/>
  <c r="F46" i="9"/>
  <c r="G46" i="9" s="1"/>
  <c r="F56" i="9"/>
  <c r="G56" i="9" s="1"/>
  <c r="F66" i="9"/>
  <c r="G66" i="9" s="1"/>
  <c r="F88" i="9"/>
  <c r="G88" i="9" s="1"/>
  <c r="F130" i="9"/>
  <c r="G130" i="9" s="1"/>
  <c r="F205" i="9"/>
  <c r="G205" i="9" s="1"/>
  <c r="F223" i="9"/>
  <c r="G223" i="9" s="1"/>
  <c r="F249" i="9"/>
  <c r="G249" i="9" s="1"/>
  <c r="F277" i="9"/>
  <c r="G277" i="9" s="1"/>
  <c r="F317" i="9"/>
  <c r="G317" i="9" s="1"/>
  <c r="F339" i="9"/>
  <c r="G339" i="9" s="1"/>
  <c r="F355" i="9"/>
  <c r="G355" i="9" s="1"/>
  <c r="F371" i="9"/>
  <c r="G371" i="9" s="1"/>
  <c r="F671" i="9"/>
  <c r="G671" i="9" s="1"/>
  <c r="F541" i="9"/>
  <c r="G541" i="9" s="1"/>
  <c r="F513" i="9"/>
  <c r="G513" i="9" s="1"/>
  <c r="F25" i="9"/>
  <c r="G25" i="9" s="1"/>
  <c r="F33" i="9"/>
  <c r="G33" i="9" s="1"/>
  <c r="F632" i="9"/>
  <c r="G632" i="9" s="1"/>
  <c r="F661" i="9"/>
  <c r="G661" i="9" s="1"/>
  <c r="F480" i="9"/>
  <c r="G480" i="9" s="1"/>
  <c r="F116" i="9"/>
  <c r="G116" i="9" s="1"/>
  <c r="F145" i="9"/>
  <c r="G145" i="9" s="1"/>
  <c r="F170" i="9"/>
  <c r="G170" i="9" s="1"/>
  <c r="F258" i="9"/>
  <c r="G258" i="9" s="1"/>
  <c r="F292" i="9"/>
  <c r="G292" i="9" s="1"/>
  <c r="F384" i="9"/>
  <c r="G384" i="9" s="1"/>
  <c r="F392" i="9"/>
  <c r="G392" i="9" s="1"/>
  <c r="F400" i="9"/>
  <c r="G400" i="9" s="1"/>
  <c r="F408" i="9"/>
  <c r="G408" i="9" s="1"/>
  <c r="F416" i="9"/>
  <c r="G416" i="9" s="1"/>
  <c r="F424" i="9"/>
  <c r="G424" i="9" s="1"/>
  <c r="F432" i="9"/>
  <c r="G432" i="9" s="1"/>
  <c r="F440" i="9"/>
  <c r="G440" i="9" s="1"/>
  <c r="F448" i="9"/>
  <c r="G448" i="9" s="1"/>
  <c r="F456" i="9"/>
  <c r="G456" i="9" s="1"/>
  <c r="F464" i="9"/>
  <c r="G464" i="9" s="1"/>
  <c r="F523" i="9"/>
  <c r="G523" i="9" s="1"/>
  <c r="F637" i="9"/>
  <c r="G637" i="9" s="1"/>
  <c r="F664" i="9"/>
  <c r="G664" i="9" s="1"/>
  <c r="F640" i="9"/>
  <c r="G640" i="9" s="1"/>
  <c r="F158" i="9"/>
  <c r="G158" i="9" s="1"/>
  <c r="F185" i="9"/>
  <c r="G185" i="9" s="1"/>
  <c r="F236" i="9"/>
  <c r="G236" i="9" s="1"/>
  <c r="F252" i="9"/>
  <c r="G252" i="9" s="1"/>
  <c r="F275" i="9"/>
  <c r="G275" i="9" s="1"/>
  <c r="F298" i="9"/>
  <c r="G298" i="9" s="1"/>
  <c r="F322" i="9"/>
  <c r="G322" i="9" s="1"/>
  <c r="F338" i="9"/>
  <c r="G338" i="9" s="1"/>
  <c r="F350" i="9"/>
  <c r="G350" i="9" s="1"/>
  <c r="F366" i="9"/>
  <c r="G366" i="9" s="1"/>
  <c r="F58" i="9"/>
  <c r="G58" i="9" s="1"/>
  <c r="F86" i="9"/>
  <c r="G86" i="9" s="1"/>
  <c r="F126" i="9"/>
  <c r="G126" i="9" s="1"/>
  <c r="F203" i="9"/>
  <c r="G203" i="9" s="1"/>
  <c r="F227" i="9"/>
  <c r="G227" i="9" s="1"/>
  <c r="F247" i="9"/>
  <c r="G247" i="9" s="1"/>
  <c r="F282" i="9"/>
  <c r="G282" i="9" s="1"/>
  <c r="F319" i="9"/>
  <c r="G319" i="9" s="1"/>
  <c r="F341" i="9"/>
  <c r="G341" i="9" s="1"/>
  <c r="F609" i="9"/>
  <c r="G609" i="9" s="1"/>
  <c r="F619" i="9"/>
  <c r="G619" i="9" s="1"/>
  <c r="F657" i="9"/>
  <c r="G657" i="9" s="1"/>
  <c r="F689" i="9"/>
  <c r="G689" i="9" s="1"/>
  <c r="F699" i="9"/>
  <c r="G699" i="9" s="1"/>
  <c r="F709" i="9"/>
  <c r="G709" i="9" s="1"/>
  <c r="F721" i="9"/>
  <c r="G721" i="9" s="1"/>
  <c r="F731" i="9"/>
  <c r="G731" i="9" s="1"/>
  <c r="F741" i="9"/>
  <c r="G741" i="9" s="1"/>
  <c r="F43" i="9"/>
  <c r="G43" i="9" s="1"/>
  <c r="F51" i="9"/>
  <c r="G51" i="9" s="1"/>
  <c r="F59" i="9"/>
  <c r="G59" i="9" s="1"/>
  <c r="F67" i="9"/>
  <c r="G67" i="9" s="1"/>
  <c r="F75" i="9"/>
  <c r="G75" i="9" s="1"/>
  <c r="F83" i="9"/>
  <c r="G83" i="9" s="1"/>
  <c r="F91" i="9"/>
  <c r="G91" i="9" s="1"/>
  <c r="F99" i="9"/>
  <c r="G99" i="9" s="1"/>
  <c r="F107" i="9"/>
  <c r="G107" i="9" s="1"/>
  <c r="F133" i="9"/>
  <c r="G133" i="9" s="1"/>
  <c r="F180" i="9"/>
  <c r="G180" i="9" s="1"/>
  <c r="F200" i="9"/>
  <c r="G200" i="9" s="1"/>
  <c r="F208" i="9"/>
  <c r="G208" i="9" s="1"/>
  <c r="F216" i="9"/>
  <c r="G216" i="9" s="1"/>
  <c r="F224" i="9"/>
  <c r="G224" i="9" s="1"/>
  <c r="F234" i="9"/>
  <c r="G234" i="9" s="1"/>
  <c r="F250" i="9"/>
  <c r="G250" i="9" s="1"/>
  <c r="F278" i="9"/>
  <c r="G278" i="9" s="1"/>
  <c r="F305" i="9"/>
  <c r="G305" i="9" s="1"/>
  <c r="F324" i="9"/>
  <c r="G324" i="9" s="1"/>
  <c r="F342" i="9"/>
  <c r="G342" i="9" s="1"/>
  <c r="F360" i="9"/>
  <c r="G360" i="9" s="1"/>
  <c r="F376" i="9"/>
  <c r="G376" i="9" s="1"/>
  <c r="F84" i="9"/>
  <c r="G84" i="9" s="1"/>
  <c r="F128" i="9"/>
  <c r="G128" i="9" s="1"/>
  <c r="F201" i="9"/>
  <c r="G201" i="9" s="1"/>
  <c r="F229" i="9"/>
  <c r="G229" i="9" s="1"/>
  <c r="F260" i="9"/>
  <c r="G260" i="9" s="1"/>
  <c r="F312" i="9"/>
  <c r="G312" i="9" s="1"/>
  <c r="F343" i="9"/>
  <c r="G343" i="9" s="1"/>
  <c r="F363" i="9"/>
  <c r="G363" i="9" s="1"/>
  <c r="F375" i="9"/>
  <c r="G375" i="9" s="1"/>
  <c r="F557" i="9"/>
  <c r="G557" i="9" s="1"/>
  <c r="F675" i="9"/>
  <c r="G675" i="9" s="1"/>
  <c r="F146" i="9"/>
  <c r="G146" i="9" s="1"/>
  <c r="F164" i="9"/>
  <c r="G164" i="9" s="1"/>
  <c r="F191" i="9"/>
  <c r="G191" i="9" s="1"/>
  <c r="F284" i="9"/>
  <c r="G284" i="9" s="1"/>
  <c r="F314" i="9"/>
  <c r="G314" i="9" s="1"/>
  <c r="F484" i="9"/>
  <c r="G484" i="9" s="1"/>
  <c r="F668" i="9"/>
  <c r="G668" i="9" s="1"/>
  <c r="F688" i="9"/>
  <c r="G688" i="9" s="1"/>
  <c r="F696" i="9"/>
  <c r="G696" i="9" s="1"/>
  <c r="F704" i="9"/>
  <c r="G704" i="9" s="1"/>
  <c r="F712" i="9"/>
  <c r="G712" i="9" s="1"/>
  <c r="F720" i="9"/>
  <c r="G720" i="9" s="1"/>
  <c r="F728" i="9"/>
  <c r="G728" i="9" s="1"/>
  <c r="F736" i="9"/>
  <c r="G736" i="9" s="1"/>
  <c r="F110" i="9"/>
  <c r="G110" i="9" s="1"/>
  <c r="F485" i="9"/>
  <c r="G485" i="9" s="1"/>
  <c r="F478" i="9"/>
  <c r="G478" i="9" s="1"/>
  <c r="F172" i="9"/>
  <c r="G172" i="9" s="1"/>
  <c r="F641" i="9"/>
  <c r="G641" i="9" s="1"/>
  <c r="F536" i="9"/>
  <c r="G536" i="9" s="1"/>
  <c r="F676" i="9"/>
  <c r="G676" i="9" s="1"/>
  <c r="F24" i="9"/>
  <c r="G24" i="9" s="1"/>
  <c r="F32" i="9"/>
  <c r="G32" i="9" s="1"/>
  <c r="F40" i="9"/>
  <c r="G40" i="9" s="1"/>
  <c r="F48" i="9"/>
  <c r="G48" i="9" s="1"/>
  <c r="F60" i="9"/>
  <c r="G60" i="9" s="1"/>
  <c r="F70" i="9"/>
  <c r="G70" i="9" s="1"/>
  <c r="F94" i="9"/>
  <c r="G94" i="9" s="1"/>
  <c r="F134" i="9"/>
  <c r="G134" i="9" s="1"/>
  <c r="F207" i="9"/>
  <c r="G207" i="9" s="1"/>
  <c r="F231" i="9"/>
  <c r="G231" i="9" s="1"/>
  <c r="F255" i="9"/>
  <c r="G255" i="9" s="1"/>
  <c r="F289" i="9"/>
  <c r="G289" i="9" s="1"/>
  <c r="F323" i="9"/>
  <c r="G323" i="9" s="1"/>
  <c r="F345" i="9"/>
  <c r="G345" i="9" s="1"/>
  <c r="F359" i="9"/>
  <c r="G359" i="9" s="1"/>
  <c r="F14" i="9"/>
  <c r="G14" i="9" s="1"/>
  <c r="F639" i="9"/>
  <c r="G639" i="9" s="1"/>
  <c r="H86" i="10"/>
  <c r="J86" i="10" s="1"/>
  <c r="G286" i="9" l="1"/>
  <c r="F7" i="12" s="1"/>
  <c r="E7" i="12"/>
  <c r="G287" i="9"/>
  <c r="F8" i="12" s="1"/>
  <c r="E8" i="12"/>
  <c r="E5" i="12" l="1"/>
  <c r="I2" i="10" s="1"/>
  <c r="J2" i="10" s="1"/>
  <c r="F5" i="12"/>
  <c r="O51" i="10" l="1"/>
  <c r="O52" i="10"/>
  <c r="O53" i="10"/>
  <c r="O54" i="10"/>
  <c r="O37" i="10"/>
  <c r="O15" i="10"/>
  <c r="O21" i="10" s="1"/>
  <c r="G23" i="10"/>
  <c r="H26" i="10" s="1"/>
  <c r="I26" i="10" s="1"/>
  <c r="J26" i="10" s="1"/>
  <c r="G34" i="10"/>
  <c r="J34" i="10" s="1"/>
  <c r="O34" i="10" s="1"/>
  <c r="G18" i="10"/>
  <c r="J18" i="10" s="1"/>
  <c r="G13" i="10"/>
  <c r="J13" i="10" s="1"/>
  <c r="G36" i="10"/>
  <c r="J36" i="10" s="1"/>
  <c r="G51" i="10"/>
  <c r="J51" i="10" s="1"/>
  <c r="G16" i="10"/>
  <c r="J16" i="10" s="1"/>
  <c r="G52" i="10"/>
  <c r="J52" i="10" s="1"/>
  <c r="G15" i="10"/>
  <c r="J15" i="10" s="1"/>
  <c r="G8" i="10"/>
  <c r="G20" i="10"/>
  <c r="J20" i="10" s="1"/>
  <c r="G9" i="10"/>
  <c r="J9" i="10" s="1"/>
  <c r="G37" i="10"/>
  <c r="J37" i="10" s="1"/>
  <c r="G11" i="10"/>
  <c r="G12" i="10"/>
  <c r="J12" i="10" s="1"/>
  <c r="G10" i="10"/>
  <c r="J10" i="10" s="1"/>
  <c r="G50" i="10"/>
  <c r="J50" i="10" s="1"/>
  <c r="G19" i="10"/>
  <c r="G54" i="10"/>
  <c r="G56" i="10" s="1"/>
  <c r="H59" i="10" s="1"/>
  <c r="I59" i="10" s="1"/>
  <c r="J59" i="10" s="1"/>
  <c r="G53" i="10"/>
  <c r="J53" i="10" s="1"/>
  <c r="G14" i="10"/>
  <c r="J14" i="10" s="1"/>
  <c r="G7" i="10"/>
  <c r="G17" i="10"/>
  <c r="J17" i="10" s="1"/>
  <c r="G38" i="10"/>
  <c r="J38" i="10" s="1"/>
  <c r="G35" i="10"/>
  <c r="J35" i="10" s="1"/>
  <c r="G49" i="10"/>
  <c r="J49" i="10" s="1"/>
  <c r="G33" i="10"/>
  <c r="J33" i="10" s="1"/>
  <c r="O33" i="10" s="1"/>
  <c r="G6" i="10"/>
  <c r="J6" i="10" s="1"/>
  <c r="O39" i="10" l="1"/>
  <c r="O55" i="10"/>
  <c r="H13" i="10" s="1"/>
  <c r="I13" i="10" s="1"/>
  <c r="J54" i="10"/>
  <c r="J56" i="10" s="1"/>
  <c r="J40" i="10"/>
  <c r="J7" i="10"/>
  <c r="J19" i="10"/>
  <c r="J11" i="10"/>
  <c r="J8" i="10"/>
  <c r="G40" i="10"/>
  <c r="H43" i="10" s="1"/>
  <c r="I43" i="10" s="1"/>
  <c r="J43" i="10" s="1"/>
  <c r="H33" i="10" l="1"/>
  <c r="I33" i="10" s="1"/>
  <c r="H34" i="10"/>
  <c r="I34" i="10" s="1"/>
  <c r="H20" i="10"/>
  <c r="I20" i="10" s="1"/>
  <c r="H49" i="10"/>
  <c r="I49" i="10" s="1"/>
  <c r="H17" i="10"/>
  <c r="I17" i="10" s="1"/>
  <c r="H11" i="10"/>
  <c r="I11" i="10" s="1"/>
  <c r="H16" i="10"/>
  <c r="I16" i="10" s="1"/>
  <c r="H8" i="10"/>
  <c r="I8" i="10" s="1"/>
  <c r="H9" i="10"/>
  <c r="I9" i="10" s="1"/>
  <c r="H50" i="10"/>
  <c r="I50" i="10" s="1"/>
  <c r="H6" i="10"/>
  <c r="I6" i="10" s="1"/>
  <c r="H15" i="10"/>
  <c r="I15" i="10" s="1"/>
  <c r="H36" i="10"/>
  <c r="I36" i="10" s="1"/>
  <c r="H10" i="10"/>
  <c r="I10" i="10" s="1"/>
  <c r="H7" i="10"/>
  <c r="I7" i="10" s="1"/>
  <c r="H51" i="10"/>
  <c r="I51" i="10" s="1"/>
  <c r="H54" i="10"/>
  <c r="I54" i="10" s="1"/>
  <c r="H18" i="10"/>
  <c r="I18" i="10" s="1"/>
  <c r="H38" i="10"/>
  <c r="I38" i="10" s="1"/>
  <c r="H52" i="10"/>
  <c r="I52" i="10" s="1"/>
  <c r="H35" i="10"/>
  <c r="I35" i="10" s="1"/>
  <c r="H19" i="10"/>
  <c r="I19" i="10" s="1"/>
  <c r="H37" i="10"/>
  <c r="I37" i="10" s="1"/>
  <c r="H12" i="10"/>
  <c r="I12" i="10" s="1"/>
  <c r="H14" i="10"/>
  <c r="I14" i="10" s="1"/>
  <c r="H53" i="10"/>
  <c r="I53" i="10" s="1"/>
  <c r="J23" i="10"/>
  <c r="I56" i="10" l="1"/>
  <c r="H40" i="10"/>
  <c r="O3" i="10"/>
  <c r="K3" i="10"/>
  <c r="H56" i="10"/>
  <c r="H23" i="10"/>
  <c r="M2" i="10"/>
  <c r="I40" i="10"/>
  <c r="I23" i="10"/>
  <c r="L2" i="10"/>
  <c r="O2" i="10" l="1"/>
  <c r="O4" i="10" s="1"/>
</calcChain>
</file>

<file path=xl/sharedStrings.xml><?xml version="1.0" encoding="utf-8"?>
<sst xmlns="http://schemas.openxmlformats.org/spreadsheetml/2006/main" count="1010" uniqueCount="149">
  <si>
    <t># Nights</t>
  </si>
  <si>
    <t>Breakfast</t>
  </si>
  <si>
    <t>Lunch</t>
  </si>
  <si>
    <t>Dinner</t>
  </si>
  <si>
    <t># meals</t>
  </si>
  <si>
    <t>Bedroom + En-suite bathroom</t>
  </si>
  <si>
    <t>1 x SuperKing bed</t>
  </si>
  <si>
    <t>1 x Single Bed (optional)</t>
  </si>
  <si>
    <t>Valley &amp; Sunrise View</t>
  </si>
  <si>
    <t>Upstairs</t>
  </si>
  <si>
    <t>1 x Double bed</t>
  </si>
  <si>
    <t>1 x Changeroom</t>
  </si>
  <si>
    <t>6m x 5m</t>
  </si>
  <si>
    <t>5m x 2m</t>
  </si>
  <si>
    <t>2.7m x 2.7m</t>
  </si>
  <si>
    <t>Bedroom  -  Shared bathroom</t>
  </si>
  <si>
    <t>7m x 4m</t>
  </si>
  <si>
    <t>1 x Kingsize bed</t>
  </si>
  <si>
    <t>1 x Sofa Bed (optional)</t>
  </si>
  <si>
    <t>5m x 5m</t>
  </si>
  <si>
    <t>Garden View &amp; Direct Garden Access</t>
  </si>
  <si>
    <t>Lounge with Fireplace</t>
  </si>
  <si>
    <t>Lounge with Bed</t>
  </si>
  <si>
    <t>1 x Single Bed</t>
  </si>
  <si>
    <t>Raised Bedroom 1 - South</t>
  </si>
  <si>
    <t>Bedroom 2 - East</t>
  </si>
  <si>
    <t>Bedroom 3 - West</t>
  </si>
  <si>
    <t>Raised Kingsize Bed - Luxury Room</t>
  </si>
  <si>
    <t>Shared Room with 2 beds</t>
  </si>
  <si>
    <t>Golden Grove Retreat Seasonal Costs</t>
  </si>
  <si>
    <t>Low</t>
  </si>
  <si>
    <t>High</t>
  </si>
  <si>
    <t>LowMid</t>
  </si>
  <si>
    <t>HighMid</t>
  </si>
  <si>
    <t>Monday</t>
  </si>
  <si>
    <t>Tuesday</t>
  </si>
  <si>
    <t>Wednesday</t>
  </si>
  <si>
    <t>Thursday</t>
  </si>
  <si>
    <t>Friday</t>
  </si>
  <si>
    <t>Saturday</t>
  </si>
  <si>
    <t>Sunday</t>
  </si>
  <si>
    <t>House</t>
  </si>
  <si>
    <t>Tents</t>
  </si>
  <si>
    <t>H</t>
  </si>
  <si>
    <t>L</t>
  </si>
  <si>
    <t>LM</t>
  </si>
  <si>
    <t>HM</t>
  </si>
  <si>
    <t>Arrive</t>
  </si>
  <si>
    <t>Depart</t>
  </si>
  <si>
    <t>Weekday</t>
  </si>
  <si>
    <t>Lodges</t>
  </si>
  <si>
    <t>Nights</t>
  </si>
  <si>
    <t>Add your dates using the format dd/mm/yy</t>
  </si>
  <si>
    <t>Avg GGR Cost/night</t>
  </si>
  <si>
    <t>Choose # People</t>
  </si>
  <si>
    <t>Retreat Dates</t>
  </si>
  <si>
    <t>Seasonal Discount</t>
  </si>
  <si>
    <t>Host Charge (Each)</t>
  </si>
  <si>
    <t>Food Cost / Person</t>
  </si>
  <si>
    <t>Snack am</t>
  </si>
  <si>
    <t>Snack pm</t>
  </si>
  <si>
    <t>3pm</t>
  </si>
  <si>
    <t>10am</t>
  </si>
  <si>
    <t>Chef</t>
  </si>
  <si>
    <t>1/2 day</t>
  </si>
  <si>
    <t>Full day</t>
  </si>
  <si>
    <t>Chef days</t>
  </si>
  <si>
    <t>Discount</t>
  </si>
  <si>
    <t>Total Other</t>
  </si>
  <si>
    <t>House Cleaning</t>
  </si>
  <si>
    <t>Check</t>
  </si>
  <si>
    <t>Safari Lodge (Luna)</t>
  </si>
  <si>
    <t>Luxury Double</t>
  </si>
  <si>
    <t>Single</t>
  </si>
  <si>
    <t>Lodge Cleaning</t>
  </si>
  <si>
    <t>Safari Lodge (Aurora)</t>
  </si>
  <si>
    <t>Any Other Costs</t>
  </si>
  <si>
    <t>MaxHouse</t>
  </si>
  <si>
    <t>MaxLodge</t>
  </si>
  <si>
    <t>House Discount</t>
  </si>
  <si>
    <t>Lodge Discount</t>
  </si>
  <si>
    <t>Disc %</t>
  </si>
  <si>
    <t>Lodge Gross pn</t>
  </si>
  <si>
    <t>Room Cost / night</t>
  </si>
  <si>
    <t>Lodge Net pn</t>
  </si>
  <si>
    <t>Per Person / Night</t>
  </si>
  <si>
    <t>Guest</t>
  </si>
  <si>
    <t>Staff</t>
  </si>
  <si>
    <t>Guest / Staff</t>
  </si>
  <si>
    <t>Bed Selection</t>
  </si>
  <si>
    <t>Double - Solo</t>
  </si>
  <si>
    <t>Double - Share</t>
  </si>
  <si>
    <t>SuperKing - Solo</t>
  </si>
  <si>
    <t>SuperKing - Share</t>
  </si>
  <si>
    <t>Zero</t>
  </si>
  <si>
    <t>DUMA</t>
  </si>
  <si>
    <t>Room Discount</t>
  </si>
  <si>
    <t>Retreat Costs</t>
  </si>
  <si>
    <t>Room Cost Total</t>
  </si>
  <si>
    <t># Guests</t>
  </si>
  <si>
    <t># Staff</t>
  </si>
  <si>
    <t>Guests</t>
  </si>
  <si>
    <t>Guest Name</t>
  </si>
  <si>
    <t>GGR</t>
  </si>
  <si>
    <t>Retreat Price</t>
  </si>
  <si>
    <t>Totals</t>
  </si>
  <si>
    <t>Staff Rooms</t>
  </si>
  <si>
    <t>AVG House Retreat</t>
  </si>
  <si>
    <t>AVG Lodge Retreat</t>
  </si>
  <si>
    <t>Room Solo</t>
  </si>
  <si>
    <t>Brief Instructions</t>
  </si>
  <si>
    <t>Only add information to cells marked in yellow.</t>
  </si>
  <si>
    <t>Start on this page and add your preferred retreat dates in the yellow cells. (Have you checked the website for availability?)</t>
  </si>
  <si>
    <t>All other pricing information is on tab "2.Pricing" below.</t>
  </si>
  <si>
    <t>If you want to see photo's of the House and Lodge accommodation to help your pricing then go to tabs 3 &amp; 4 below.</t>
  </si>
  <si>
    <t>Keep scrolling down on the pricing page to fill all information.</t>
  </si>
  <si>
    <t>If you have filled in your costs and keep to your budget then it is also your net income from the retreat.</t>
  </si>
  <si>
    <t>Bedroom 1</t>
  </si>
  <si>
    <t>Bedroom 2</t>
  </si>
  <si>
    <t>Bedroom 3</t>
  </si>
  <si>
    <t>Bedroom 4</t>
  </si>
  <si>
    <t>Stunning Views</t>
  </si>
  <si>
    <t>Cosy Room</t>
  </si>
  <si>
    <t>Garden Room</t>
  </si>
  <si>
    <t>Single Bed</t>
  </si>
  <si>
    <t>ROOM 1</t>
  </si>
  <si>
    <t>ROOM 2</t>
  </si>
  <si>
    <t>ROOM 3</t>
  </si>
  <si>
    <t>ROOM 4</t>
  </si>
  <si>
    <t>LOUNGE</t>
  </si>
  <si>
    <t>Lounge - Sofa Bed</t>
  </si>
  <si>
    <t xml:space="preserve">Bedroom 1 </t>
  </si>
  <si>
    <t>https://www.goldengroveretreat.co.uk/book-a-room/rooms/d3ac6c01-e048-4e9f-8c48-4e8b7f444b6f</t>
  </si>
  <si>
    <t xml:space="preserve">Bedroom 2 </t>
  </si>
  <si>
    <t>https://www.goldengroveretreat.co.uk/book-a-room/rooms/9ea88fef-bb9a-421e-956c-584903d38ba0</t>
  </si>
  <si>
    <t>https://www.goldengroveretreat.co.uk/book-a-room/rooms/5cade149-6c7f-4db9-a966-6adc6fa2a0c4</t>
  </si>
  <si>
    <t xml:space="preserve">Bedroom 4 </t>
  </si>
  <si>
    <t>https://www.goldengroveretreat.co.uk/book-a-room/rooms/487ffe38-36be-4942-9e7b-4e447d9c5cd2</t>
  </si>
  <si>
    <t>House Gross p/n</t>
  </si>
  <si>
    <t>House Net p/n</t>
  </si>
  <si>
    <t>LODGES</t>
  </si>
  <si>
    <t>Discount adj</t>
  </si>
  <si>
    <t>GGR House Cost</t>
  </si>
  <si>
    <t>GGR Lodge Cost</t>
  </si>
  <si>
    <t>The last item is "Host Charge" (C86). This is what you are charging (each of) your clients for your services on a per day basis.</t>
  </si>
  <si>
    <t>Because this spreadsheet prices on a per room basis, and GGR have quoted you on a full House/Lodge basis,</t>
  </si>
  <si>
    <t>the spreadsheet prices need to be brought into line with the house prices. This is done by filling in the TOTAL house cost (H3)</t>
  </si>
  <si>
    <t>and the TOTAL lodge(s) cost (J3) that you have been quoted on your invoice. Do not include any other costs</t>
  </si>
  <si>
    <t>like cleaning/food/other.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</si>
</sst>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d\ dd/mmm/yyyy"/>
    <numFmt numFmtId="165" formatCode="_-* #,##0_-;\-* #,##0_-;_-* &quot;-&quot;??_-;_-@_-"/>
    <numFmt numFmtId="166" formatCode="#,##0.000000_ ;[Red]\-#,##0.000000\ "/>
    <numFmt numFmtId="167" formatCode="_-&quot;£&quot;* #,##0.000000000_-;\-&quot;£&quot;* #,##0.000000000_-;_-&quot;£&quot;* &quot;-&quot;??_-;_-@_-"/>
    <numFmt numFmtId="168" formatCode="0.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3" borderId="0" xfId="0" applyFill="1"/>
    <xf numFmtId="0" fontId="2" fillId="4" borderId="0" xfId="0" applyFont="1" applyFill="1"/>
    <xf numFmtId="14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5" borderId="0" xfId="1" applyFont="1" applyFill="1"/>
    <xf numFmtId="43" fontId="0" fillId="6" borderId="0" xfId="1" applyFont="1" applyFill="1"/>
    <xf numFmtId="164" fontId="3" fillId="2" borderId="0" xfId="0" applyNumberFormat="1" applyFont="1" applyFill="1" applyProtection="1">
      <protection locked="0"/>
    </xf>
    <xf numFmtId="0" fontId="2" fillId="3" borderId="0" xfId="0" applyFont="1" applyFill="1"/>
    <xf numFmtId="165" fontId="0" fillId="0" borderId="0" xfId="1" applyNumberFormat="1" applyFont="1"/>
    <xf numFmtId="0" fontId="0" fillId="0" borderId="0" xfId="0" quotePrefix="1"/>
    <xf numFmtId="43" fontId="0" fillId="3" borderId="0" xfId="1" applyFont="1" applyFill="1"/>
    <xf numFmtId="43" fontId="0" fillId="0" borderId="0" xfId="0" applyNumberFormat="1"/>
    <xf numFmtId="0" fontId="0" fillId="0" borderId="0" xfId="0" applyAlignment="1">
      <alignment horizontal="left"/>
    </xf>
    <xf numFmtId="9" fontId="0" fillId="0" borderId="0" xfId="3" applyFont="1"/>
    <xf numFmtId="0" fontId="3" fillId="0" borderId="0" xfId="0" applyFont="1"/>
    <xf numFmtId="0" fontId="0" fillId="7" borderId="0" xfId="0" applyFill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horizontal="center"/>
    </xf>
    <xf numFmtId="43" fontId="0" fillId="8" borderId="0" xfId="1" applyFont="1" applyFill="1" applyProtection="1"/>
    <xf numFmtId="8" fontId="0" fillId="5" borderId="0" xfId="0" applyNumberFormat="1" applyFill="1"/>
    <xf numFmtId="9" fontId="0" fillId="5" borderId="0" xfId="3" applyFont="1" applyFill="1" applyProtection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wrapText="1"/>
    </xf>
    <xf numFmtId="164" fontId="0" fillId="0" borderId="5" xfId="0" applyNumberFormat="1" applyBorder="1"/>
    <xf numFmtId="0" fontId="0" fillId="0" borderId="6" xfId="0" applyBorder="1"/>
    <xf numFmtId="9" fontId="0" fillId="0" borderId="0" xfId="3" applyFont="1" applyProtection="1"/>
    <xf numFmtId="9" fontId="0" fillId="0" borderId="6" xfId="3" applyFont="1" applyBorder="1" applyProtection="1"/>
    <xf numFmtId="164" fontId="3" fillId="0" borderId="5" xfId="0" applyNumberFormat="1" applyFont="1" applyBorder="1"/>
    <xf numFmtId="164" fontId="3" fillId="0" borderId="7" xfId="0" applyNumberFormat="1" applyFont="1" applyBorder="1"/>
    <xf numFmtId="0" fontId="7" fillId="0" borderId="0" xfId="4"/>
    <xf numFmtId="10" fontId="0" fillId="0" borderId="13" xfId="3" applyNumberFormat="1" applyFont="1" applyBorder="1" applyAlignment="1" applyProtection="1">
      <alignment horizontal="center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0" fillId="6" borderId="13" xfId="0" applyFill="1" applyBorder="1" applyAlignment="1">
      <alignment horizontal="left"/>
    </xf>
    <xf numFmtId="40" fontId="0" fillId="0" borderId="0" xfId="1" applyNumberFormat="1" applyFont="1" applyAlignment="1">
      <alignment horizontal="left"/>
    </xf>
    <xf numFmtId="44" fontId="0" fillId="8" borderId="3" xfId="2" applyFont="1" applyFill="1" applyBorder="1" applyAlignment="1" applyProtection="1">
      <alignment horizontal="left"/>
    </xf>
    <xf numFmtId="44" fontId="0" fillId="0" borderId="0" xfId="0" applyNumberFormat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8" fillId="10" borderId="15" xfId="0" applyFont="1" applyFill="1" applyBorder="1" applyAlignment="1">
      <alignment horizontal="left"/>
    </xf>
    <xf numFmtId="0" fontId="8" fillId="10" borderId="17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4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 wrapText="1"/>
    </xf>
    <xf numFmtId="166" fontId="0" fillId="0" borderId="6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3" xfId="0" applyFill="1" applyBorder="1" applyAlignment="1" applyProtection="1">
      <alignment horizontal="left"/>
      <protection locked="0"/>
    </xf>
    <xf numFmtId="44" fontId="0" fillId="0" borderId="3" xfId="2" applyFont="1" applyBorder="1" applyAlignment="1" applyProtection="1">
      <alignment horizontal="left"/>
    </xf>
    <xf numFmtId="10" fontId="0" fillId="0" borderId="3" xfId="3" applyNumberFormat="1" applyFont="1" applyBorder="1" applyAlignment="1" applyProtection="1">
      <alignment horizontal="left"/>
    </xf>
    <xf numFmtId="44" fontId="0" fillId="0" borderId="4" xfId="2" applyFont="1" applyBorder="1" applyAlignment="1" applyProtection="1">
      <alignment horizontal="left"/>
    </xf>
    <xf numFmtId="44" fontId="0" fillId="2" borderId="6" xfId="0" applyNumberForma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44" fontId="0" fillId="0" borderId="0" xfId="2" applyFont="1" applyBorder="1" applyAlignment="1" applyProtection="1">
      <alignment horizontal="left"/>
    </xf>
    <xf numFmtId="10" fontId="0" fillId="0" borderId="0" xfId="3" applyNumberFormat="1" applyFont="1" applyBorder="1" applyAlignment="1" applyProtection="1">
      <alignment horizontal="left"/>
    </xf>
    <xf numFmtId="44" fontId="0" fillId="8" borderId="0" xfId="2" applyFont="1" applyFill="1" applyBorder="1" applyAlignment="1" applyProtection="1">
      <alignment horizontal="left"/>
    </xf>
    <xf numFmtId="44" fontId="0" fillId="0" borderId="6" xfId="2" applyFont="1" applyBorder="1" applyAlignment="1" applyProtection="1">
      <alignment horizontal="left"/>
    </xf>
    <xf numFmtId="167" fontId="0" fillId="2" borderId="6" xfId="0" applyNumberForma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0" fillId="2" borderId="22" xfId="0" applyFill="1" applyBorder="1" applyAlignment="1" applyProtection="1">
      <alignment horizontal="left"/>
      <protection locked="0"/>
    </xf>
    <xf numFmtId="0" fontId="0" fillId="0" borderId="22" xfId="0" applyBorder="1" applyAlignment="1">
      <alignment horizontal="left"/>
    </xf>
    <xf numFmtId="44" fontId="0" fillId="0" borderId="22" xfId="2" applyFont="1" applyBorder="1" applyAlignment="1" applyProtection="1">
      <alignment horizontal="left"/>
    </xf>
    <xf numFmtId="10" fontId="0" fillId="0" borderId="22" xfId="3" applyNumberFormat="1" applyFont="1" applyBorder="1" applyAlignment="1" applyProtection="1">
      <alignment horizontal="left"/>
    </xf>
    <xf numFmtId="44" fontId="0" fillId="8" borderId="22" xfId="2" applyFont="1" applyFill="1" applyBorder="1" applyAlignment="1" applyProtection="1">
      <alignment horizontal="left"/>
    </xf>
    <xf numFmtId="44" fontId="0" fillId="0" borderId="26" xfId="2" applyFont="1" applyBorder="1" applyAlignment="1" applyProtection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10" fontId="0" fillId="2" borderId="6" xfId="0" applyNumberFormat="1" applyFill="1" applyBorder="1" applyAlignment="1" applyProtection="1">
      <alignment horizontal="left"/>
      <protection locked="0"/>
    </xf>
    <xf numFmtId="168" fontId="0" fillId="2" borderId="6" xfId="0" applyNumberForma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2" borderId="23" xfId="0" applyFill="1" applyBorder="1" applyAlignment="1" applyProtection="1">
      <alignment horizontal="left"/>
      <protection locked="0"/>
    </xf>
    <xf numFmtId="0" fontId="0" fillId="0" borderId="23" xfId="0" applyBorder="1" applyAlignment="1">
      <alignment horizontal="left"/>
    </xf>
    <xf numFmtId="44" fontId="0" fillId="0" borderId="23" xfId="2" applyFont="1" applyBorder="1" applyAlignment="1" applyProtection="1">
      <alignment horizontal="left"/>
    </xf>
    <xf numFmtId="10" fontId="0" fillId="0" borderId="23" xfId="3" applyNumberFormat="1" applyFont="1" applyBorder="1" applyAlignment="1" applyProtection="1">
      <alignment horizontal="left"/>
    </xf>
    <xf numFmtId="44" fontId="0" fillId="8" borderId="23" xfId="2" applyFont="1" applyFill="1" applyBorder="1" applyAlignment="1" applyProtection="1">
      <alignment horizontal="left"/>
    </xf>
    <xf numFmtId="44" fontId="0" fillId="0" borderId="25" xfId="2" applyFont="1" applyBorder="1" applyAlignment="1" applyProtection="1">
      <alignment horizontal="left"/>
    </xf>
    <xf numFmtId="0" fontId="0" fillId="0" borderId="29" xfId="0" applyBorder="1" applyAlignment="1">
      <alignment horizontal="left"/>
    </xf>
    <xf numFmtId="9" fontId="0" fillId="0" borderId="0" xfId="0" applyNumberFormat="1" applyAlignment="1">
      <alignment horizontal="left"/>
    </xf>
    <xf numFmtId="0" fontId="0" fillId="0" borderId="26" xfId="0" applyBorder="1" applyAlignment="1">
      <alignment horizontal="left"/>
    </xf>
    <xf numFmtId="0" fontId="0" fillId="9" borderId="8" xfId="0" applyFill="1" applyBorder="1" applyAlignment="1">
      <alignment horizontal="left" wrapText="1"/>
    </xf>
    <xf numFmtId="0" fontId="0" fillId="9" borderId="9" xfId="0" applyFill="1" applyBorder="1" applyAlignment="1">
      <alignment horizontal="left" wrapText="1"/>
    </xf>
    <xf numFmtId="44" fontId="0" fillId="9" borderId="27" xfId="0" applyNumberFormat="1" applyFill="1" applyBorder="1" applyAlignment="1">
      <alignment horizontal="left" wrapText="1"/>
    </xf>
    <xf numFmtId="44" fontId="0" fillId="0" borderId="20" xfId="2" applyFont="1" applyBorder="1" applyAlignment="1" applyProtection="1">
      <alignment horizontal="left"/>
    </xf>
    <xf numFmtId="44" fontId="0" fillId="9" borderId="11" xfId="2" applyFont="1" applyFill="1" applyBorder="1" applyAlignment="1" applyProtection="1">
      <alignment horizontal="left"/>
    </xf>
    <xf numFmtId="9" fontId="0" fillId="9" borderId="13" xfId="3" applyFont="1" applyFill="1" applyBorder="1" applyAlignment="1" applyProtection="1">
      <alignment horizontal="left"/>
    </xf>
    <xf numFmtId="44" fontId="0" fillId="9" borderId="13" xfId="0" applyNumberFormat="1" applyFill="1" applyBorder="1" applyAlignment="1">
      <alignment horizontal="left"/>
    </xf>
    <xf numFmtId="44" fontId="0" fillId="9" borderId="28" xfId="0" applyNumberFormat="1" applyFill="1" applyBorder="1" applyAlignment="1">
      <alignment horizontal="left"/>
    </xf>
    <xf numFmtId="44" fontId="0" fillId="0" borderId="20" xfId="0" applyNumberFormat="1" applyBorder="1" applyAlignment="1">
      <alignment horizontal="left"/>
    </xf>
    <xf numFmtId="44" fontId="0" fillId="0" borderId="26" xfId="0" applyNumberFormat="1" applyBorder="1" applyAlignment="1">
      <alignment horizontal="left"/>
    </xf>
    <xf numFmtId="0" fontId="0" fillId="0" borderId="14" xfId="0" applyBorder="1" applyAlignment="1">
      <alignment horizontal="left"/>
    </xf>
    <xf numFmtId="10" fontId="0" fillId="0" borderId="3" xfId="0" applyNumberFormat="1" applyBorder="1" applyAlignment="1">
      <alignment horizontal="left"/>
    </xf>
    <xf numFmtId="10" fontId="0" fillId="0" borderId="0" xfId="0" applyNumberFormat="1" applyAlignment="1">
      <alignment horizontal="left"/>
    </xf>
    <xf numFmtId="10" fontId="0" fillId="0" borderId="22" xfId="2" applyNumberFormat="1" applyFont="1" applyBorder="1" applyAlignment="1" applyProtection="1">
      <alignment horizontal="left"/>
    </xf>
    <xf numFmtId="0" fontId="2" fillId="0" borderId="8" xfId="0" applyFont="1" applyBorder="1" applyAlignment="1">
      <alignment horizontal="left" wrapText="1"/>
    </xf>
    <xf numFmtId="44" fontId="0" fillId="2" borderId="1" xfId="2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horizontal="left"/>
    </xf>
    <xf numFmtId="0" fontId="0" fillId="0" borderId="0" xfId="0" quotePrefix="1" applyAlignment="1">
      <alignment horizontal="left"/>
    </xf>
    <xf numFmtId="165" fontId="0" fillId="2" borderId="12" xfId="1" applyNumberFormat="1" applyFont="1" applyFill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0" fillId="2" borderId="21" xfId="0" applyFill="1" applyBorder="1" applyAlignment="1" applyProtection="1">
      <alignment horizontal="left"/>
      <protection locked="0"/>
    </xf>
    <xf numFmtId="4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 wrapText="1"/>
    </xf>
    <xf numFmtId="44" fontId="0" fillId="0" borderId="16" xfId="2" applyFont="1" applyFill="1" applyBorder="1" applyAlignment="1" applyProtection="1">
      <alignment horizontal="left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17" xfId="0" applyBorder="1" applyAlignment="1">
      <alignment horizontal="left" wrapText="1"/>
    </xf>
    <xf numFmtId="0" fontId="0" fillId="0" borderId="17" xfId="0" applyBorder="1" applyAlignment="1">
      <alignment horizontal="left"/>
    </xf>
    <xf numFmtId="44" fontId="0" fillId="0" borderId="17" xfId="2" applyFont="1" applyBorder="1" applyAlignment="1" applyProtection="1">
      <alignment horizontal="left"/>
    </xf>
    <xf numFmtId="44" fontId="0" fillId="0" borderId="17" xfId="0" applyNumberFormat="1" applyBorder="1" applyAlignment="1">
      <alignment horizontal="left"/>
    </xf>
    <xf numFmtId="44" fontId="0" fillId="4" borderId="18" xfId="0" applyNumberFormat="1" applyFill="1" applyBorder="1" applyAlignment="1">
      <alignment horizontal="left"/>
    </xf>
    <xf numFmtId="10" fontId="0" fillId="0" borderId="14" xfId="3" applyNumberFormat="1" applyFont="1" applyBorder="1" applyAlignment="1" applyProtection="1">
      <alignment horizontal="center"/>
    </xf>
    <xf numFmtId="44" fontId="9" fillId="2" borderId="17" xfId="2" applyFont="1" applyFill="1" applyBorder="1" applyAlignment="1" applyProtection="1">
      <alignment horizontal="left"/>
      <protection locked="0"/>
    </xf>
    <xf numFmtId="44" fontId="9" fillId="2" borderId="18" xfId="2" applyFont="1" applyFill="1" applyBorder="1" applyAlignment="1" applyProtection="1">
      <alignment horizontal="left"/>
      <protection locked="0"/>
    </xf>
    <xf numFmtId="0" fontId="0" fillId="5" borderId="0" xfId="0" applyFill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DC7F5"/>
      <color rgb="FFFA7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GGR Pricing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'5. GGR Costs'!$A$226:$C$621</c:f>
              <c:multiLvlStrCache>
                <c:ptCount val="396"/>
                <c:lvl>
                  <c:pt idx="0">
                    <c:v>H</c:v>
                  </c:pt>
                  <c:pt idx="1">
                    <c:v>H</c:v>
                  </c:pt>
                  <c:pt idx="2">
                    <c:v>H</c:v>
                  </c:pt>
                  <c:pt idx="3">
                    <c:v>H</c:v>
                  </c:pt>
                  <c:pt idx="4">
                    <c:v>H</c:v>
                  </c:pt>
                  <c:pt idx="5">
                    <c:v>H</c:v>
                  </c:pt>
                  <c:pt idx="6">
                    <c:v>H</c:v>
                  </c:pt>
                  <c:pt idx="7">
                    <c:v>H</c:v>
                  </c:pt>
                  <c:pt idx="8">
                    <c:v>H</c:v>
                  </c:pt>
                  <c:pt idx="9">
                    <c:v>H</c:v>
                  </c:pt>
                  <c:pt idx="10">
                    <c:v>H</c:v>
                  </c:pt>
                  <c:pt idx="11">
                    <c:v>H</c:v>
                  </c:pt>
                  <c:pt idx="12">
                    <c:v>H</c:v>
                  </c:pt>
                  <c:pt idx="13">
                    <c:v>H</c:v>
                  </c:pt>
                  <c:pt idx="14">
                    <c:v>H</c:v>
                  </c:pt>
                  <c:pt idx="15">
                    <c:v>H</c:v>
                  </c:pt>
                  <c:pt idx="16">
                    <c:v>H</c:v>
                  </c:pt>
                  <c:pt idx="17">
                    <c:v>H</c:v>
                  </c:pt>
                  <c:pt idx="18">
                    <c:v>H</c:v>
                  </c:pt>
                  <c:pt idx="19">
                    <c:v>H</c:v>
                  </c:pt>
                  <c:pt idx="20">
                    <c:v>H</c:v>
                  </c:pt>
                  <c:pt idx="21">
                    <c:v>H</c:v>
                  </c:pt>
                  <c:pt idx="22">
                    <c:v>H</c:v>
                  </c:pt>
                  <c:pt idx="23">
                    <c:v>H</c:v>
                  </c:pt>
                  <c:pt idx="24">
                    <c:v>H</c:v>
                  </c:pt>
                  <c:pt idx="25">
                    <c:v>H</c:v>
                  </c:pt>
                  <c:pt idx="26">
                    <c:v>H</c:v>
                  </c:pt>
                  <c:pt idx="27">
                    <c:v>H</c:v>
                  </c:pt>
                  <c:pt idx="28">
                    <c:v>H</c:v>
                  </c:pt>
                  <c:pt idx="29">
                    <c:v>H</c:v>
                  </c:pt>
                  <c:pt idx="30">
                    <c:v>H</c:v>
                  </c:pt>
                  <c:pt idx="31">
                    <c:v>HM</c:v>
                  </c:pt>
                  <c:pt idx="32">
                    <c:v>HM</c:v>
                  </c:pt>
                  <c:pt idx="33">
                    <c:v>HM</c:v>
                  </c:pt>
                  <c:pt idx="34">
                    <c:v>HM</c:v>
                  </c:pt>
                  <c:pt idx="35">
                    <c:v>HM</c:v>
                  </c:pt>
                  <c:pt idx="36">
                    <c:v>HM</c:v>
                  </c:pt>
                  <c:pt idx="37">
                    <c:v>HM</c:v>
                  </c:pt>
                  <c:pt idx="38">
                    <c:v>HM</c:v>
                  </c:pt>
                  <c:pt idx="39">
                    <c:v>HM</c:v>
                  </c:pt>
                  <c:pt idx="40">
                    <c:v>HM</c:v>
                  </c:pt>
                  <c:pt idx="41">
                    <c:v>HM</c:v>
                  </c:pt>
                  <c:pt idx="42">
                    <c:v>HM</c:v>
                  </c:pt>
                  <c:pt idx="43">
                    <c:v>HM</c:v>
                  </c:pt>
                  <c:pt idx="44">
                    <c:v>HM</c:v>
                  </c:pt>
                  <c:pt idx="45">
                    <c:v>HM</c:v>
                  </c:pt>
                  <c:pt idx="46">
                    <c:v>HM</c:v>
                  </c:pt>
                  <c:pt idx="47">
                    <c:v>HM</c:v>
                  </c:pt>
                  <c:pt idx="48">
                    <c:v>HM</c:v>
                  </c:pt>
                  <c:pt idx="49">
                    <c:v>HM</c:v>
                  </c:pt>
                  <c:pt idx="50">
                    <c:v>HM</c:v>
                  </c:pt>
                  <c:pt idx="51">
                    <c:v>HM</c:v>
                  </c:pt>
                  <c:pt idx="52">
                    <c:v>HM</c:v>
                  </c:pt>
                  <c:pt idx="53">
                    <c:v>HM</c:v>
                  </c:pt>
                  <c:pt idx="54">
                    <c:v>HM</c:v>
                  </c:pt>
                  <c:pt idx="55">
                    <c:v>HM</c:v>
                  </c:pt>
                  <c:pt idx="56">
                    <c:v>HM</c:v>
                  </c:pt>
                  <c:pt idx="57">
                    <c:v>HM</c:v>
                  </c:pt>
                  <c:pt idx="58">
                    <c:v>HM</c:v>
                  </c:pt>
                  <c:pt idx="59">
                    <c:v>HM</c:v>
                  </c:pt>
                  <c:pt idx="60">
                    <c:v>HM</c:v>
                  </c:pt>
                  <c:pt idx="61">
                    <c:v>LM</c:v>
                  </c:pt>
                  <c:pt idx="62">
                    <c:v>LM</c:v>
                  </c:pt>
                  <c:pt idx="63">
                    <c:v>LM</c:v>
                  </c:pt>
                  <c:pt idx="64">
                    <c:v>LM</c:v>
                  </c:pt>
                  <c:pt idx="65">
                    <c:v>LM</c:v>
                  </c:pt>
                  <c:pt idx="66">
                    <c:v>LM</c:v>
                  </c:pt>
                  <c:pt idx="67">
                    <c:v>LM</c:v>
                  </c:pt>
                  <c:pt idx="68">
                    <c:v>LM</c:v>
                  </c:pt>
                  <c:pt idx="69">
                    <c:v>LM</c:v>
                  </c:pt>
                  <c:pt idx="70">
                    <c:v>LM</c:v>
                  </c:pt>
                  <c:pt idx="71">
                    <c:v>LM</c:v>
                  </c:pt>
                  <c:pt idx="72">
                    <c:v>LM</c:v>
                  </c:pt>
                  <c:pt idx="73">
                    <c:v>LM</c:v>
                  </c:pt>
                  <c:pt idx="74">
                    <c:v>LM</c:v>
                  </c:pt>
                  <c:pt idx="75">
                    <c:v>LM</c:v>
                  </c:pt>
                  <c:pt idx="76">
                    <c:v>LM</c:v>
                  </c:pt>
                  <c:pt idx="77">
                    <c:v>LM</c:v>
                  </c:pt>
                  <c:pt idx="78">
                    <c:v>LM</c:v>
                  </c:pt>
                  <c:pt idx="79">
                    <c:v>LM</c:v>
                  </c:pt>
                  <c:pt idx="80">
                    <c:v>LM</c:v>
                  </c:pt>
                  <c:pt idx="81">
                    <c:v>LM</c:v>
                  </c:pt>
                  <c:pt idx="82">
                    <c:v>LM</c:v>
                  </c:pt>
                  <c:pt idx="83">
                    <c:v>LM</c:v>
                  </c:pt>
                  <c:pt idx="84">
                    <c:v>HM</c:v>
                  </c:pt>
                  <c:pt idx="85">
                    <c:v>HM</c:v>
                  </c:pt>
                  <c:pt idx="86">
                    <c:v>HM</c:v>
                  </c:pt>
                  <c:pt idx="87">
                    <c:v>HM</c:v>
                  </c:pt>
                  <c:pt idx="88">
                    <c:v>HM</c:v>
                  </c:pt>
                  <c:pt idx="89">
                    <c:v>HM</c:v>
                  </c:pt>
                  <c:pt idx="90">
                    <c:v>HM</c:v>
                  </c:pt>
                  <c:pt idx="91">
                    <c:v>HM</c:v>
                  </c:pt>
                  <c:pt idx="92">
                    <c:v>L</c:v>
                  </c:pt>
                  <c:pt idx="93">
                    <c:v>L</c:v>
                  </c:pt>
                  <c:pt idx="94">
                    <c:v>L</c:v>
                  </c:pt>
                  <c:pt idx="95">
                    <c:v>L</c:v>
                  </c:pt>
                  <c:pt idx="96">
                    <c:v>L</c:v>
                  </c:pt>
                  <c:pt idx="97">
                    <c:v>L</c:v>
                  </c:pt>
                  <c:pt idx="98">
                    <c:v>L</c:v>
                  </c:pt>
                  <c:pt idx="99">
                    <c:v>L</c:v>
                  </c:pt>
                  <c:pt idx="100">
                    <c:v>L</c:v>
                  </c:pt>
                  <c:pt idx="101">
                    <c:v>L</c:v>
                  </c:pt>
                  <c:pt idx="102">
                    <c:v>L</c:v>
                  </c:pt>
                  <c:pt idx="103">
                    <c:v>L</c:v>
                  </c:pt>
                  <c:pt idx="104">
                    <c:v>L</c:v>
                  </c:pt>
                  <c:pt idx="105">
                    <c:v>L</c:v>
                  </c:pt>
                  <c:pt idx="106">
                    <c:v>L</c:v>
                  </c:pt>
                  <c:pt idx="107">
                    <c:v>L</c:v>
                  </c:pt>
                  <c:pt idx="108">
                    <c:v>L</c:v>
                  </c:pt>
                  <c:pt idx="109">
                    <c:v>L</c:v>
                  </c:pt>
                  <c:pt idx="110">
                    <c:v>L</c:v>
                  </c:pt>
                  <c:pt idx="111">
                    <c:v>L</c:v>
                  </c:pt>
                  <c:pt idx="112">
                    <c:v>L</c:v>
                  </c:pt>
                  <c:pt idx="113">
                    <c:v>L</c:v>
                  </c:pt>
                  <c:pt idx="114">
                    <c:v>L</c:v>
                  </c:pt>
                  <c:pt idx="115">
                    <c:v>L</c:v>
                  </c:pt>
                  <c:pt idx="116">
                    <c:v>L</c:v>
                  </c:pt>
                  <c:pt idx="117">
                    <c:v>L</c:v>
                  </c:pt>
                  <c:pt idx="118">
                    <c:v>L</c:v>
                  </c:pt>
                  <c:pt idx="119">
                    <c:v>L</c:v>
                  </c:pt>
                  <c:pt idx="120">
                    <c:v>L</c:v>
                  </c:pt>
                  <c:pt idx="121">
                    <c:v>L</c:v>
                  </c:pt>
                  <c:pt idx="122">
                    <c:v>L</c:v>
                  </c:pt>
                  <c:pt idx="123">
                    <c:v>L</c:v>
                  </c:pt>
                  <c:pt idx="124">
                    <c:v>L</c:v>
                  </c:pt>
                  <c:pt idx="125">
                    <c:v>L</c:v>
                  </c:pt>
                  <c:pt idx="126">
                    <c:v>L</c:v>
                  </c:pt>
                  <c:pt idx="127">
                    <c:v>L</c:v>
                  </c:pt>
                  <c:pt idx="128">
                    <c:v>L</c:v>
                  </c:pt>
                  <c:pt idx="129">
                    <c:v>L</c:v>
                  </c:pt>
                  <c:pt idx="130">
                    <c:v>L</c:v>
                  </c:pt>
                  <c:pt idx="131">
                    <c:v>L</c:v>
                  </c:pt>
                  <c:pt idx="132">
                    <c:v>L</c:v>
                  </c:pt>
                  <c:pt idx="133">
                    <c:v>L</c:v>
                  </c:pt>
                  <c:pt idx="134">
                    <c:v>L</c:v>
                  </c:pt>
                  <c:pt idx="135">
                    <c:v>L</c:v>
                  </c:pt>
                  <c:pt idx="136">
                    <c:v>L</c:v>
                  </c:pt>
                  <c:pt idx="137">
                    <c:v>L</c:v>
                  </c:pt>
                  <c:pt idx="138">
                    <c:v>L</c:v>
                  </c:pt>
                  <c:pt idx="139">
                    <c:v>L</c:v>
                  </c:pt>
                  <c:pt idx="140">
                    <c:v>H</c:v>
                  </c:pt>
                  <c:pt idx="141">
                    <c:v>H</c:v>
                  </c:pt>
                  <c:pt idx="142">
                    <c:v>H</c:v>
                  </c:pt>
                  <c:pt idx="143">
                    <c:v>H</c:v>
                  </c:pt>
                  <c:pt idx="144">
                    <c:v>H</c:v>
                  </c:pt>
                  <c:pt idx="145">
                    <c:v>H</c:v>
                  </c:pt>
                  <c:pt idx="146">
                    <c:v>H</c:v>
                  </c:pt>
                  <c:pt idx="147">
                    <c:v>H</c:v>
                  </c:pt>
                  <c:pt idx="148">
                    <c:v>H</c:v>
                  </c:pt>
                  <c:pt idx="149">
                    <c:v>H</c:v>
                  </c:pt>
                  <c:pt idx="150">
                    <c:v>H</c:v>
                  </c:pt>
                  <c:pt idx="151">
                    <c:v>H</c:v>
                  </c:pt>
                  <c:pt idx="152">
                    <c:v>H</c:v>
                  </c:pt>
                  <c:pt idx="153">
                    <c:v>H</c:v>
                  </c:pt>
                  <c:pt idx="154">
                    <c:v>H</c:v>
                  </c:pt>
                  <c:pt idx="155">
                    <c:v>H</c:v>
                  </c:pt>
                  <c:pt idx="156">
                    <c:v>H</c:v>
                  </c:pt>
                  <c:pt idx="157">
                    <c:v>L</c:v>
                  </c:pt>
                  <c:pt idx="158">
                    <c:v>L</c:v>
                  </c:pt>
                  <c:pt idx="159">
                    <c:v>L</c:v>
                  </c:pt>
                  <c:pt idx="160">
                    <c:v>L</c:v>
                  </c:pt>
                  <c:pt idx="161">
                    <c:v>L</c:v>
                  </c:pt>
                  <c:pt idx="162">
                    <c:v>L</c:v>
                  </c:pt>
                  <c:pt idx="163">
                    <c:v>L</c:v>
                  </c:pt>
                  <c:pt idx="164">
                    <c:v>L</c:v>
                  </c:pt>
                  <c:pt idx="165">
                    <c:v>L</c:v>
                  </c:pt>
                  <c:pt idx="166">
                    <c:v>L</c:v>
                  </c:pt>
                  <c:pt idx="167">
                    <c:v>L</c:v>
                  </c:pt>
                  <c:pt idx="168">
                    <c:v>L</c:v>
                  </c:pt>
                  <c:pt idx="169">
                    <c:v>L</c:v>
                  </c:pt>
                  <c:pt idx="170">
                    <c:v>L</c:v>
                  </c:pt>
                  <c:pt idx="171">
                    <c:v>L</c:v>
                  </c:pt>
                  <c:pt idx="172">
                    <c:v>L</c:v>
                  </c:pt>
                  <c:pt idx="173">
                    <c:v>L</c:v>
                  </c:pt>
                  <c:pt idx="174">
                    <c:v>L</c:v>
                  </c:pt>
                  <c:pt idx="175">
                    <c:v>L</c:v>
                  </c:pt>
                  <c:pt idx="176">
                    <c:v>L</c:v>
                  </c:pt>
                  <c:pt idx="177">
                    <c:v>L</c:v>
                  </c:pt>
                  <c:pt idx="178">
                    <c:v>L</c:v>
                  </c:pt>
                  <c:pt idx="179">
                    <c:v>L</c:v>
                  </c:pt>
                  <c:pt idx="180">
                    <c:v>L</c:v>
                  </c:pt>
                  <c:pt idx="181">
                    <c:v>L</c:v>
                  </c:pt>
                  <c:pt idx="182">
                    <c:v>L</c:v>
                  </c:pt>
                  <c:pt idx="183">
                    <c:v>L</c:v>
                  </c:pt>
                  <c:pt idx="184">
                    <c:v>L</c:v>
                  </c:pt>
                  <c:pt idx="185">
                    <c:v>L</c:v>
                  </c:pt>
                  <c:pt idx="186">
                    <c:v>L</c:v>
                  </c:pt>
                  <c:pt idx="187">
                    <c:v>L</c:v>
                  </c:pt>
                  <c:pt idx="188">
                    <c:v>L</c:v>
                  </c:pt>
                  <c:pt idx="189">
                    <c:v>L</c:v>
                  </c:pt>
                  <c:pt idx="190">
                    <c:v>L</c:v>
                  </c:pt>
                  <c:pt idx="191">
                    <c:v>L</c:v>
                  </c:pt>
                  <c:pt idx="192">
                    <c:v>L</c:v>
                  </c:pt>
                  <c:pt idx="193">
                    <c:v>L</c:v>
                  </c:pt>
                  <c:pt idx="194">
                    <c:v>L</c:v>
                  </c:pt>
                  <c:pt idx="195">
                    <c:v>L</c:v>
                  </c:pt>
                  <c:pt idx="196">
                    <c:v>L</c:v>
                  </c:pt>
                  <c:pt idx="197">
                    <c:v>L</c:v>
                  </c:pt>
                  <c:pt idx="198">
                    <c:v>L</c:v>
                  </c:pt>
                  <c:pt idx="199">
                    <c:v>L</c:v>
                  </c:pt>
                  <c:pt idx="200">
                    <c:v>L</c:v>
                  </c:pt>
                  <c:pt idx="201">
                    <c:v>L</c:v>
                  </c:pt>
                  <c:pt idx="202">
                    <c:v>L</c:v>
                  </c:pt>
                  <c:pt idx="203">
                    <c:v>L</c:v>
                  </c:pt>
                  <c:pt idx="204">
                    <c:v>L</c:v>
                  </c:pt>
                  <c:pt idx="205">
                    <c:v>L</c:v>
                  </c:pt>
                  <c:pt idx="206">
                    <c:v>L</c:v>
                  </c:pt>
                  <c:pt idx="207">
                    <c:v>L</c:v>
                  </c:pt>
                  <c:pt idx="208">
                    <c:v>L</c:v>
                  </c:pt>
                  <c:pt idx="209">
                    <c:v>L</c:v>
                  </c:pt>
                  <c:pt idx="210">
                    <c:v>L</c:v>
                  </c:pt>
                  <c:pt idx="211">
                    <c:v>L</c:v>
                  </c:pt>
                  <c:pt idx="212">
                    <c:v>L</c:v>
                  </c:pt>
                  <c:pt idx="213">
                    <c:v>L</c:v>
                  </c:pt>
                  <c:pt idx="214">
                    <c:v>L</c:v>
                  </c:pt>
                  <c:pt idx="215">
                    <c:v>L</c:v>
                  </c:pt>
                  <c:pt idx="216">
                    <c:v>L</c:v>
                  </c:pt>
                  <c:pt idx="217">
                    <c:v>L</c:v>
                  </c:pt>
                  <c:pt idx="218">
                    <c:v>L</c:v>
                  </c:pt>
                  <c:pt idx="219">
                    <c:v>L</c:v>
                  </c:pt>
                  <c:pt idx="220">
                    <c:v>L</c:v>
                  </c:pt>
                  <c:pt idx="221">
                    <c:v>L</c:v>
                  </c:pt>
                  <c:pt idx="222">
                    <c:v>L</c:v>
                  </c:pt>
                  <c:pt idx="223">
                    <c:v>L</c:v>
                  </c:pt>
                  <c:pt idx="224">
                    <c:v>L</c:v>
                  </c:pt>
                  <c:pt idx="225">
                    <c:v>L</c:v>
                  </c:pt>
                  <c:pt idx="226">
                    <c:v>L</c:v>
                  </c:pt>
                  <c:pt idx="227">
                    <c:v>L</c:v>
                  </c:pt>
                  <c:pt idx="228">
                    <c:v>L</c:v>
                  </c:pt>
                  <c:pt idx="229">
                    <c:v>L</c:v>
                  </c:pt>
                  <c:pt idx="230">
                    <c:v>L</c:v>
                  </c:pt>
                  <c:pt idx="231">
                    <c:v>L</c:v>
                  </c:pt>
                  <c:pt idx="232">
                    <c:v>L</c:v>
                  </c:pt>
                  <c:pt idx="233">
                    <c:v>L</c:v>
                  </c:pt>
                  <c:pt idx="234">
                    <c:v>L</c:v>
                  </c:pt>
                  <c:pt idx="235">
                    <c:v>L</c:v>
                  </c:pt>
                  <c:pt idx="236">
                    <c:v>L</c:v>
                  </c:pt>
                  <c:pt idx="237">
                    <c:v>L</c:v>
                  </c:pt>
                  <c:pt idx="238">
                    <c:v>L</c:v>
                  </c:pt>
                  <c:pt idx="239">
                    <c:v>L</c:v>
                  </c:pt>
                  <c:pt idx="240">
                    <c:v>L</c:v>
                  </c:pt>
                  <c:pt idx="241">
                    <c:v>L</c:v>
                  </c:pt>
                  <c:pt idx="242">
                    <c:v>L</c:v>
                  </c:pt>
                  <c:pt idx="243">
                    <c:v>L</c:v>
                  </c:pt>
                  <c:pt idx="244">
                    <c:v>LM</c:v>
                  </c:pt>
                  <c:pt idx="245">
                    <c:v>LM</c:v>
                  </c:pt>
                  <c:pt idx="246">
                    <c:v>LM</c:v>
                  </c:pt>
                  <c:pt idx="247">
                    <c:v>LM</c:v>
                  </c:pt>
                  <c:pt idx="248">
                    <c:v>LM</c:v>
                  </c:pt>
                  <c:pt idx="249">
                    <c:v>LM</c:v>
                  </c:pt>
                  <c:pt idx="250">
                    <c:v>LM</c:v>
                  </c:pt>
                  <c:pt idx="251">
                    <c:v>LM</c:v>
                  </c:pt>
                  <c:pt idx="252">
                    <c:v>LM</c:v>
                  </c:pt>
                  <c:pt idx="253">
                    <c:v>LM</c:v>
                  </c:pt>
                  <c:pt idx="254">
                    <c:v>LM</c:v>
                  </c:pt>
                  <c:pt idx="255">
                    <c:v>LM</c:v>
                  </c:pt>
                  <c:pt idx="256">
                    <c:v>LM</c:v>
                  </c:pt>
                  <c:pt idx="257">
                    <c:v>LM</c:v>
                  </c:pt>
                  <c:pt idx="258">
                    <c:v>LM</c:v>
                  </c:pt>
                  <c:pt idx="259">
                    <c:v>LM</c:v>
                  </c:pt>
                  <c:pt idx="260">
                    <c:v>LM</c:v>
                  </c:pt>
                  <c:pt idx="261">
                    <c:v>LM</c:v>
                  </c:pt>
                  <c:pt idx="262">
                    <c:v>LM</c:v>
                  </c:pt>
                  <c:pt idx="263">
                    <c:v>LM</c:v>
                  </c:pt>
                  <c:pt idx="264">
                    <c:v>LM</c:v>
                  </c:pt>
                  <c:pt idx="265">
                    <c:v>LM</c:v>
                  </c:pt>
                  <c:pt idx="266">
                    <c:v>L</c:v>
                  </c:pt>
                  <c:pt idx="267">
                    <c:v>L</c:v>
                  </c:pt>
                  <c:pt idx="268">
                    <c:v>L</c:v>
                  </c:pt>
                  <c:pt idx="269">
                    <c:v>L</c:v>
                  </c:pt>
                  <c:pt idx="270">
                    <c:v>L</c:v>
                  </c:pt>
                  <c:pt idx="271">
                    <c:v>L</c:v>
                  </c:pt>
                  <c:pt idx="272">
                    <c:v>L</c:v>
                  </c:pt>
                  <c:pt idx="273">
                    <c:v>HM</c:v>
                  </c:pt>
                  <c:pt idx="274">
                    <c:v>HM</c:v>
                  </c:pt>
                  <c:pt idx="275">
                    <c:v>HM</c:v>
                  </c:pt>
                  <c:pt idx="276">
                    <c:v>HM</c:v>
                  </c:pt>
                  <c:pt idx="277">
                    <c:v>HM</c:v>
                  </c:pt>
                  <c:pt idx="278">
                    <c:v>HM</c:v>
                  </c:pt>
                  <c:pt idx="279">
                    <c:v>HM</c:v>
                  </c:pt>
                  <c:pt idx="280">
                    <c:v>HM</c:v>
                  </c:pt>
                  <c:pt idx="281">
                    <c:v>HM</c:v>
                  </c:pt>
                  <c:pt idx="282">
                    <c:v>HM</c:v>
                  </c:pt>
                  <c:pt idx="283">
                    <c:v>HM</c:v>
                  </c:pt>
                  <c:pt idx="284">
                    <c:v>HM</c:v>
                  </c:pt>
                  <c:pt idx="285">
                    <c:v>HM</c:v>
                  </c:pt>
                  <c:pt idx="286">
                    <c:v>HM</c:v>
                  </c:pt>
                  <c:pt idx="287">
                    <c:v>HM</c:v>
                  </c:pt>
                  <c:pt idx="288">
                    <c:v>HM</c:v>
                  </c:pt>
                  <c:pt idx="289">
                    <c:v>HM</c:v>
                  </c:pt>
                  <c:pt idx="290">
                    <c:v>HM</c:v>
                  </c:pt>
                  <c:pt idx="291">
                    <c:v>HM</c:v>
                  </c:pt>
                  <c:pt idx="292">
                    <c:v>HM</c:v>
                  </c:pt>
                  <c:pt idx="293">
                    <c:v>HM</c:v>
                  </c:pt>
                  <c:pt idx="294">
                    <c:v>HM</c:v>
                  </c:pt>
                  <c:pt idx="295">
                    <c:v>HM</c:v>
                  </c:pt>
                  <c:pt idx="296">
                    <c:v>HM</c:v>
                  </c:pt>
                  <c:pt idx="297">
                    <c:v>HM</c:v>
                  </c:pt>
                  <c:pt idx="298">
                    <c:v>HM</c:v>
                  </c:pt>
                  <c:pt idx="299">
                    <c:v>HM</c:v>
                  </c:pt>
                  <c:pt idx="300">
                    <c:v>HM</c:v>
                  </c:pt>
                  <c:pt idx="301">
                    <c:v>HM</c:v>
                  </c:pt>
                  <c:pt idx="302">
                    <c:v>HM</c:v>
                  </c:pt>
                  <c:pt idx="303">
                    <c:v>HM</c:v>
                  </c:pt>
                  <c:pt idx="304">
                    <c:v>HM</c:v>
                  </c:pt>
                  <c:pt idx="305">
                    <c:v>HM</c:v>
                  </c:pt>
                  <c:pt idx="306">
                    <c:v>HM</c:v>
                  </c:pt>
                  <c:pt idx="307">
                    <c:v>HM</c:v>
                  </c:pt>
                  <c:pt idx="308">
                    <c:v>HM</c:v>
                  </c:pt>
                  <c:pt idx="309">
                    <c:v>HM</c:v>
                  </c:pt>
                  <c:pt idx="310">
                    <c:v>HM</c:v>
                  </c:pt>
                  <c:pt idx="311">
                    <c:v>HM</c:v>
                  </c:pt>
                  <c:pt idx="312">
                    <c:v>HM</c:v>
                  </c:pt>
                  <c:pt idx="313">
                    <c:v>HM</c:v>
                  </c:pt>
                  <c:pt idx="314">
                    <c:v>HM</c:v>
                  </c:pt>
                  <c:pt idx="315">
                    <c:v>HM</c:v>
                  </c:pt>
                  <c:pt idx="316">
                    <c:v>HM</c:v>
                  </c:pt>
                  <c:pt idx="317">
                    <c:v>HM</c:v>
                  </c:pt>
                  <c:pt idx="318">
                    <c:v>HM</c:v>
                  </c:pt>
                  <c:pt idx="319">
                    <c:v>HM</c:v>
                  </c:pt>
                  <c:pt idx="320">
                    <c:v>HM</c:v>
                  </c:pt>
                  <c:pt idx="321">
                    <c:v>HM</c:v>
                  </c:pt>
                  <c:pt idx="322">
                    <c:v>HM</c:v>
                  </c:pt>
                  <c:pt idx="323">
                    <c:v>HM</c:v>
                  </c:pt>
                  <c:pt idx="324">
                    <c:v>HM</c:v>
                  </c:pt>
                  <c:pt idx="325">
                    <c:v>HM</c:v>
                  </c:pt>
                  <c:pt idx="326">
                    <c:v>HM</c:v>
                  </c:pt>
                  <c:pt idx="327">
                    <c:v>HM</c:v>
                  </c:pt>
                  <c:pt idx="328">
                    <c:v>HM</c:v>
                  </c:pt>
                  <c:pt idx="329">
                    <c:v>HM</c:v>
                  </c:pt>
                  <c:pt idx="330">
                    <c:v>HM</c:v>
                  </c:pt>
                  <c:pt idx="331">
                    <c:v>HM</c:v>
                  </c:pt>
                  <c:pt idx="332">
                    <c:v>HM</c:v>
                  </c:pt>
                  <c:pt idx="333">
                    <c:v>HM</c:v>
                  </c:pt>
                  <c:pt idx="334">
                    <c:v>H</c:v>
                  </c:pt>
                  <c:pt idx="335">
                    <c:v>H</c:v>
                  </c:pt>
                  <c:pt idx="336">
                    <c:v>H</c:v>
                  </c:pt>
                  <c:pt idx="337">
                    <c:v>H</c:v>
                  </c:pt>
                  <c:pt idx="338">
                    <c:v>H</c:v>
                  </c:pt>
                  <c:pt idx="339">
                    <c:v>H</c:v>
                  </c:pt>
                  <c:pt idx="340">
                    <c:v>H</c:v>
                  </c:pt>
                  <c:pt idx="341">
                    <c:v>H</c:v>
                  </c:pt>
                  <c:pt idx="342">
                    <c:v>H</c:v>
                  </c:pt>
                  <c:pt idx="343">
                    <c:v>H</c:v>
                  </c:pt>
                  <c:pt idx="344">
                    <c:v>H</c:v>
                  </c:pt>
                  <c:pt idx="345">
                    <c:v>H</c:v>
                  </c:pt>
                  <c:pt idx="346">
                    <c:v>H</c:v>
                  </c:pt>
                  <c:pt idx="347">
                    <c:v>H</c:v>
                  </c:pt>
                  <c:pt idx="348">
                    <c:v>H</c:v>
                  </c:pt>
                  <c:pt idx="349">
                    <c:v>H</c:v>
                  </c:pt>
                  <c:pt idx="350">
                    <c:v>H</c:v>
                  </c:pt>
                  <c:pt idx="351">
                    <c:v>H</c:v>
                  </c:pt>
                  <c:pt idx="352">
                    <c:v>H</c:v>
                  </c:pt>
                  <c:pt idx="353">
                    <c:v>H</c:v>
                  </c:pt>
                  <c:pt idx="354">
                    <c:v>H</c:v>
                  </c:pt>
                  <c:pt idx="355">
                    <c:v>H</c:v>
                  </c:pt>
                  <c:pt idx="356">
                    <c:v>H</c:v>
                  </c:pt>
                  <c:pt idx="357">
                    <c:v>H</c:v>
                  </c:pt>
                  <c:pt idx="358">
                    <c:v>H</c:v>
                  </c:pt>
                  <c:pt idx="359">
                    <c:v>H</c:v>
                  </c:pt>
                  <c:pt idx="360">
                    <c:v>H</c:v>
                  </c:pt>
                  <c:pt idx="361">
                    <c:v>H</c:v>
                  </c:pt>
                  <c:pt idx="362">
                    <c:v>H</c:v>
                  </c:pt>
                  <c:pt idx="363">
                    <c:v>H</c:v>
                  </c:pt>
                  <c:pt idx="364">
                    <c:v>H</c:v>
                  </c:pt>
                  <c:pt idx="365">
                    <c:v>H</c:v>
                  </c:pt>
                  <c:pt idx="366">
                    <c:v>H</c:v>
                  </c:pt>
                  <c:pt idx="367">
                    <c:v>H</c:v>
                  </c:pt>
                  <c:pt idx="368">
                    <c:v>H</c:v>
                  </c:pt>
                  <c:pt idx="369">
                    <c:v>H</c:v>
                  </c:pt>
                  <c:pt idx="370">
                    <c:v>H</c:v>
                  </c:pt>
                  <c:pt idx="371">
                    <c:v>H</c:v>
                  </c:pt>
                  <c:pt idx="372">
                    <c:v>H</c:v>
                  </c:pt>
                  <c:pt idx="373">
                    <c:v>H</c:v>
                  </c:pt>
                  <c:pt idx="374">
                    <c:v>H</c:v>
                  </c:pt>
                  <c:pt idx="375">
                    <c:v>H</c:v>
                  </c:pt>
                  <c:pt idx="376">
                    <c:v>H</c:v>
                  </c:pt>
                  <c:pt idx="377">
                    <c:v>H</c:v>
                  </c:pt>
                  <c:pt idx="378">
                    <c:v>H</c:v>
                  </c:pt>
                  <c:pt idx="379">
                    <c:v>H</c:v>
                  </c:pt>
                  <c:pt idx="380">
                    <c:v>H</c:v>
                  </c:pt>
                  <c:pt idx="381">
                    <c:v>H</c:v>
                  </c:pt>
                  <c:pt idx="382">
                    <c:v>H</c:v>
                  </c:pt>
                  <c:pt idx="383">
                    <c:v>H</c:v>
                  </c:pt>
                  <c:pt idx="384">
                    <c:v>H</c:v>
                  </c:pt>
                  <c:pt idx="385">
                    <c:v>H</c:v>
                  </c:pt>
                  <c:pt idx="386">
                    <c:v>H</c:v>
                  </c:pt>
                  <c:pt idx="387">
                    <c:v>H</c:v>
                  </c:pt>
                  <c:pt idx="388">
                    <c:v>H</c:v>
                  </c:pt>
                  <c:pt idx="389">
                    <c:v>H</c:v>
                  </c:pt>
                  <c:pt idx="390">
                    <c:v>H</c:v>
                  </c:pt>
                  <c:pt idx="391">
                    <c:v>H</c:v>
                  </c:pt>
                  <c:pt idx="392">
                    <c:v>H</c:v>
                  </c:pt>
                  <c:pt idx="393">
                    <c:v>H</c:v>
                  </c:pt>
                  <c:pt idx="394">
                    <c:v>H</c:v>
                  </c:pt>
                  <c:pt idx="395">
                    <c:v>H</c:v>
                  </c:pt>
                </c:lvl>
                <c:lvl>
                  <c:pt idx="0">
                    <c:v> 2 </c:v>
                  </c:pt>
                  <c:pt idx="1">
                    <c:v> 3 </c:v>
                  </c:pt>
                  <c:pt idx="2">
                    <c:v> 4 </c:v>
                  </c:pt>
                  <c:pt idx="3">
                    <c:v> 5 </c:v>
                  </c:pt>
                  <c:pt idx="4">
                    <c:v> 6 </c:v>
                  </c:pt>
                  <c:pt idx="5">
                    <c:v> 7 </c:v>
                  </c:pt>
                  <c:pt idx="6">
                    <c:v> 1 </c:v>
                  </c:pt>
                  <c:pt idx="7">
                    <c:v> 2 </c:v>
                  </c:pt>
                  <c:pt idx="8">
                    <c:v> 3 </c:v>
                  </c:pt>
                  <c:pt idx="9">
                    <c:v> 4 </c:v>
                  </c:pt>
                  <c:pt idx="10">
                    <c:v> 5 </c:v>
                  </c:pt>
                  <c:pt idx="11">
                    <c:v> 6 </c:v>
                  </c:pt>
                  <c:pt idx="12">
                    <c:v> 7 </c:v>
                  </c:pt>
                  <c:pt idx="13">
                    <c:v> 1 </c:v>
                  </c:pt>
                  <c:pt idx="14">
                    <c:v> 2 </c:v>
                  </c:pt>
                  <c:pt idx="15">
                    <c:v> 3 </c:v>
                  </c:pt>
                  <c:pt idx="16">
                    <c:v> 4 </c:v>
                  </c:pt>
                  <c:pt idx="17">
                    <c:v> 5 </c:v>
                  </c:pt>
                  <c:pt idx="18">
                    <c:v> 6 </c:v>
                  </c:pt>
                  <c:pt idx="19">
                    <c:v> 7 </c:v>
                  </c:pt>
                  <c:pt idx="20">
                    <c:v> 1 </c:v>
                  </c:pt>
                  <c:pt idx="21">
                    <c:v> 2 </c:v>
                  </c:pt>
                  <c:pt idx="22">
                    <c:v> 3 </c:v>
                  </c:pt>
                  <c:pt idx="23">
                    <c:v> 4 </c:v>
                  </c:pt>
                  <c:pt idx="24">
                    <c:v> 5 </c:v>
                  </c:pt>
                  <c:pt idx="25">
                    <c:v> 6 </c:v>
                  </c:pt>
                  <c:pt idx="26">
                    <c:v> 7 </c:v>
                  </c:pt>
                  <c:pt idx="27">
                    <c:v> 1 </c:v>
                  </c:pt>
                  <c:pt idx="28">
                    <c:v> 2 </c:v>
                  </c:pt>
                  <c:pt idx="29">
                    <c:v> 3 </c:v>
                  </c:pt>
                  <c:pt idx="30">
                    <c:v> 4 </c:v>
                  </c:pt>
                  <c:pt idx="31">
                    <c:v> 5 </c:v>
                  </c:pt>
                  <c:pt idx="32">
                    <c:v> 6 </c:v>
                  </c:pt>
                  <c:pt idx="33">
                    <c:v> 7 </c:v>
                  </c:pt>
                  <c:pt idx="34">
                    <c:v> 1 </c:v>
                  </c:pt>
                  <c:pt idx="35">
                    <c:v> 2 </c:v>
                  </c:pt>
                  <c:pt idx="36">
                    <c:v> 3 </c:v>
                  </c:pt>
                  <c:pt idx="37">
                    <c:v> 4 </c:v>
                  </c:pt>
                  <c:pt idx="38">
                    <c:v> 5 </c:v>
                  </c:pt>
                  <c:pt idx="39">
                    <c:v> 6 </c:v>
                  </c:pt>
                  <c:pt idx="40">
                    <c:v> 7 </c:v>
                  </c:pt>
                  <c:pt idx="41">
                    <c:v> 1 </c:v>
                  </c:pt>
                  <c:pt idx="42">
                    <c:v> 2 </c:v>
                  </c:pt>
                  <c:pt idx="43">
                    <c:v> 3 </c:v>
                  </c:pt>
                  <c:pt idx="44">
                    <c:v> 4 </c:v>
                  </c:pt>
                  <c:pt idx="45">
                    <c:v> 5 </c:v>
                  </c:pt>
                  <c:pt idx="46">
                    <c:v> 6 </c:v>
                  </c:pt>
                  <c:pt idx="47">
                    <c:v> 7 </c:v>
                  </c:pt>
                  <c:pt idx="48">
                    <c:v> 1 </c:v>
                  </c:pt>
                  <c:pt idx="49">
                    <c:v> 2 </c:v>
                  </c:pt>
                  <c:pt idx="50">
                    <c:v> 3 </c:v>
                  </c:pt>
                  <c:pt idx="51">
                    <c:v> 4 </c:v>
                  </c:pt>
                  <c:pt idx="52">
                    <c:v> 5 </c:v>
                  </c:pt>
                  <c:pt idx="53">
                    <c:v> 6 </c:v>
                  </c:pt>
                  <c:pt idx="54">
                    <c:v> 7 </c:v>
                  </c:pt>
                  <c:pt idx="55">
                    <c:v> 1 </c:v>
                  </c:pt>
                  <c:pt idx="56">
                    <c:v> 2 </c:v>
                  </c:pt>
                  <c:pt idx="57">
                    <c:v> 3 </c:v>
                  </c:pt>
                  <c:pt idx="58">
                    <c:v> 4 </c:v>
                  </c:pt>
                  <c:pt idx="59">
                    <c:v> 5 </c:v>
                  </c:pt>
                  <c:pt idx="60">
                    <c:v> 6 </c:v>
                  </c:pt>
                  <c:pt idx="61">
                    <c:v> 7 </c:v>
                  </c:pt>
                  <c:pt idx="62">
                    <c:v> 1 </c:v>
                  </c:pt>
                  <c:pt idx="63">
                    <c:v> 2 </c:v>
                  </c:pt>
                  <c:pt idx="64">
                    <c:v> 3 </c:v>
                  </c:pt>
                  <c:pt idx="65">
                    <c:v> 4 </c:v>
                  </c:pt>
                  <c:pt idx="66">
                    <c:v> 5 </c:v>
                  </c:pt>
                  <c:pt idx="67">
                    <c:v> 6 </c:v>
                  </c:pt>
                  <c:pt idx="68">
                    <c:v> 7 </c:v>
                  </c:pt>
                  <c:pt idx="69">
                    <c:v> 1 </c:v>
                  </c:pt>
                  <c:pt idx="70">
                    <c:v> 2 </c:v>
                  </c:pt>
                  <c:pt idx="71">
                    <c:v> 3 </c:v>
                  </c:pt>
                  <c:pt idx="72">
                    <c:v> 4 </c:v>
                  </c:pt>
                  <c:pt idx="73">
                    <c:v> 5 </c:v>
                  </c:pt>
                  <c:pt idx="74">
                    <c:v> 6 </c:v>
                  </c:pt>
                  <c:pt idx="75">
                    <c:v> 7 </c:v>
                  </c:pt>
                  <c:pt idx="76">
                    <c:v> 1 </c:v>
                  </c:pt>
                  <c:pt idx="77">
                    <c:v> 2 </c:v>
                  </c:pt>
                  <c:pt idx="78">
                    <c:v> 3 </c:v>
                  </c:pt>
                  <c:pt idx="79">
                    <c:v> 4 </c:v>
                  </c:pt>
                  <c:pt idx="80">
                    <c:v> 5 </c:v>
                  </c:pt>
                  <c:pt idx="81">
                    <c:v> 6 </c:v>
                  </c:pt>
                  <c:pt idx="82">
                    <c:v> 7 </c:v>
                  </c:pt>
                  <c:pt idx="83">
                    <c:v> 1 </c:v>
                  </c:pt>
                  <c:pt idx="84">
                    <c:v> 2 </c:v>
                  </c:pt>
                  <c:pt idx="85">
                    <c:v> 3 </c:v>
                  </c:pt>
                  <c:pt idx="86">
                    <c:v> 4 </c:v>
                  </c:pt>
                  <c:pt idx="87">
                    <c:v> 5 </c:v>
                  </c:pt>
                  <c:pt idx="88">
                    <c:v> 6 </c:v>
                  </c:pt>
                  <c:pt idx="89">
                    <c:v> 7 </c:v>
                  </c:pt>
                  <c:pt idx="90">
                    <c:v> 1 </c:v>
                  </c:pt>
                  <c:pt idx="91">
                    <c:v> 2 </c:v>
                  </c:pt>
                  <c:pt idx="92">
                    <c:v> 3 </c:v>
                  </c:pt>
                  <c:pt idx="93">
                    <c:v> 4 </c:v>
                  </c:pt>
                  <c:pt idx="94">
                    <c:v> 5 </c:v>
                  </c:pt>
                  <c:pt idx="95">
                    <c:v> 6 </c:v>
                  </c:pt>
                  <c:pt idx="96">
                    <c:v> 7 </c:v>
                  </c:pt>
                  <c:pt idx="97">
                    <c:v> 1 </c:v>
                  </c:pt>
                  <c:pt idx="98">
                    <c:v> 2 </c:v>
                  </c:pt>
                  <c:pt idx="99">
                    <c:v> 3 </c:v>
                  </c:pt>
                  <c:pt idx="100">
                    <c:v> 4 </c:v>
                  </c:pt>
                  <c:pt idx="101">
                    <c:v> 5 </c:v>
                  </c:pt>
                  <c:pt idx="102">
                    <c:v> 6 </c:v>
                  </c:pt>
                  <c:pt idx="103">
                    <c:v> 7 </c:v>
                  </c:pt>
                  <c:pt idx="104">
                    <c:v> 1 </c:v>
                  </c:pt>
                  <c:pt idx="105">
                    <c:v> 2 </c:v>
                  </c:pt>
                  <c:pt idx="106">
                    <c:v> 3 </c:v>
                  </c:pt>
                  <c:pt idx="107">
                    <c:v> 4 </c:v>
                  </c:pt>
                  <c:pt idx="108">
                    <c:v> 5 </c:v>
                  </c:pt>
                  <c:pt idx="109">
                    <c:v> 6 </c:v>
                  </c:pt>
                  <c:pt idx="110">
                    <c:v> 7 </c:v>
                  </c:pt>
                  <c:pt idx="111">
                    <c:v> 1 </c:v>
                  </c:pt>
                  <c:pt idx="112">
                    <c:v> 2 </c:v>
                  </c:pt>
                  <c:pt idx="113">
                    <c:v> 3 </c:v>
                  </c:pt>
                  <c:pt idx="114">
                    <c:v> 4 </c:v>
                  </c:pt>
                  <c:pt idx="115">
                    <c:v> 5 </c:v>
                  </c:pt>
                  <c:pt idx="116">
                    <c:v> 6 </c:v>
                  </c:pt>
                  <c:pt idx="117">
                    <c:v> 7 </c:v>
                  </c:pt>
                  <c:pt idx="118">
                    <c:v> 1 </c:v>
                  </c:pt>
                  <c:pt idx="119">
                    <c:v> 2 </c:v>
                  </c:pt>
                  <c:pt idx="120">
                    <c:v> 3 </c:v>
                  </c:pt>
                  <c:pt idx="121">
                    <c:v> 4 </c:v>
                  </c:pt>
                  <c:pt idx="122">
                    <c:v> 5 </c:v>
                  </c:pt>
                  <c:pt idx="123">
                    <c:v> 6 </c:v>
                  </c:pt>
                  <c:pt idx="124">
                    <c:v> 7 </c:v>
                  </c:pt>
                  <c:pt idx="125">
                    <c:v> 1 </c:v>
                  </c:pt>
                  <c:pt idx="126">
                    <c:v> 2 </c:v>
                  </c:pt>
                  <c:pt idx="127">
                    <c:v> 3 </c:v>
                  </c:pt>
                  <c:pt idx="128">
                    <c:v> 4 </c:v>
                  </c:pt>
                  <c:pt idx="129">
                    <c:v> 5 </c:v>
                  </c:pt>
                  <c:pt idx="130">
                    <c:v> 6 </c:v>
                  </c:pt>
                  <c:pt idx="131">
                    <c:v> 7 </c:v>
                  </c:pt>
                  <c:pt idx="132">
                    <c:v> 1 </c:v>
                  </c:pt>
                  <c:pt idx="133">
                    <c:v> 2 </c:v>
                  </c:pt>
                  <c:pt idx="134">
                    <c:v> 3 </c:v>
                  </c:pt>
                  <c:pt idx="135">
                    <c:v> 4 </c:v>
                  </c:pt>
                  <c:pt idx="136">
                    <c:v> 5 </c:v>
                  </c:pt>
                  <c:pt idx="137">
                    <c:v> 6 </c:v>
                  </c:pt>
                  <c:pt idx="138">
                    <c:v> 7 </c:v>
                  </c:pt>
                  <c:pt idx="139">
                    <c:v> 1 </c:v>
                  </c:pt>
                  <c:pt idx="140">
                    <c:v> 2 </c:v>
                  </c:pt>
                  <c:pt idx="141">
                    <c:v> 3 </c:v>
                  </c:pt>
                  <c:pt idx="142">
                    <c:v> 4 </c:v>
                  </c:pt>
                  <c:pt idx="143">
                    <c:v> 5 </c:v>
                  </c:pt>
                  <c:pt idx="144">
                    <c:v> 6 </c:v>
                  </c:pt>
                  <c:pt idx="145">
                    <c:v> 7 </c:v>
                  </c:pt>
                  <c:pt idx="146">
                    <c:v> 1 </c:v>
                  </c:pt>
                  <c:pt idx="147">
                    <c:v> 2 </c:v>
                  </c:pt>
                  <c:pt idx="148">
                    <c:v> 3 </c:v>
                  </c:pt>
                  <c:pt idx="149">
                    <c:v> 4 </c:v>
                  </c:pt>
                  <c:pt idx="150">
                    <c:v> 5 </c:v>
                  </c:pt>
                  <c:pt idx="151">
                    <c:v> 6 </c:v>
                  </c:pt>
                  <c:pt idx="152">
                    <c:v> 7 </c:v>
                  </c:pt>
                  <c:pt idx="153">
                    <c:v> 1 </c:v>
                  </c:pt>
                  <c:pt idx="154">
                    <c:v> 2 </c:v>
                  </c:pt>
                  <c:pt idx="155">
                    <c:v> 3 </c:v>
                  </c:pt>
                  <c:pt idx="156">
                    <c:v> 4 </c:v>
                  </c:pt>
                  <c:pt idx="157">
                    <c:v> 5 </c:v>
                  </c:pt>
                  <c:pt idx="158">
                    <c:v> 6 </c:v>
                  </c:pt>
                  <c:pt idx="159">
                    <c:v> 7 </c:v>
                  </c:pt>
                  <c:pt idx="160">
                    <c:v> 1 </c:v>
                  </c:pt>
                  <c:pt idx="161">
                    <c:v> 2 </c:v>
                  </c:pt>
                  <c:pt idx="162">
                    <c:v> 3 </c:v>
                  </c:pt>
                  <c:pt idx="163">
                    <c:v> 4 </c:v>
                  </c:pt>
                  <c:pt idx="164">
                    <c:v> 5 </c:v>
                  </c:pt>
                  <c:pt idx="165">
                    <c:v> 6 </c:v>
                  </c:pt>
                  <c:pt idx="166">
                    <c:v> 7 </c:v>
                  </c:pt>
                  <c:pt idx="167">
                    <c:v> 1 </c:v>
                  </c:pt>
                  <c:pt idx="168">
                    <c:v> 2 </c:v>
                  </c:pt>
                  <c:pt idx="169">
                    <c:v> 3 </c:v>
                  </c:pt>
                  <c:pt idx="170">
                    <c:v> 4 </c:v>
                  </c:pt>
                  <c:pt idx="171">
                    <c:v> 5 </c:v>
                  </c:pt>
                  <c:pt idx="172">
                    <c:v> 6 </c:v>
                  </c:pt>
                  <c:pt idx="173">
                    <c:v> 7 </c:v>
                  </c:pt>
                  <c:pt idx="174">
                    <c:v> 1 </c:v>
                  </c:pt>
                  <c:pt idx="175">
                    <c:v> 2 </c:v>
                  </c:pt>
                  <c:pt idx="176">
                    <c:v> 3 </c:v>
                  </c:pt>
                  <c:pt idx="177">
                    <c:v> 4 </c:v>
                  </c:pt>
                  <c:pt idx="178">
                    <c:v> 5 </c:v>
                  </c:pt>
                  <c:pt idx="179">
                    <c:v> 6 </c:v>
                  </c:pt>
                  <c:pt idx="180">
                    <c:v> 7 </c:v>
                  </c:pt>
                  <c:pt idx="181">
                    <c:v> 1 </c:v>
                  </c:pt>
                  <c:pt idx="182">
                    <c:v> 2 </c:v>
                  </c:pt>
                  <c:pt idx="183">
                    <c:v> 3 </c:v>
                  </c:pt>
                  <c:pt idx="184">
                    <c:v> 4 </c:v>
                  </c:pt>
                  <c:pt idx="185">
                    <c:v> 5 </c:v>
                  </c:pt>
                  <c:pt idx="186">
                    <c:v> 6 </c:v>
                  </c:pt>
                  <c:pt idx="187">
                    <c:v> 7 </c:v>
                  </c:pt>
                  <c:pt idx="188">
                    <c:v> 1 </c:v>
                  </c:pt>
                  <c:pt idx="189">
                    <c:v> 2 </c:v>
                  </c:pt>
                  <c:pt idx="190">
                    <c:v> 3 </c:v>
                  </c:pt>
                  <c:pt idx="191">
                    <c:v> 4 </c:v>
                  </c:pt>
                  <c:pt idx="192">
                    <c:v> 5 </c:v>
                  </c:pt>
                  <c:pt idx="193">
                    <c:v> 6 </c:v>
                  </c:pt>
                  <c:pt idx="194">
                    <c:v> 7 </c:v>
                  </c:pt>
                  <c:pt idx="195">
                    <c:v> 1 </c:v>
                  </c:pt>
                  <c:pt idx="196">
                    <c:v> 2 </c:v>
                  </c:pt>
                  <c:pt idx="197">
                    <c:v> 3 </c:v>
                  </c:pt>
                  <c:pt idx="198">
                    <c:v> 4 </c:v>
                  </c:pt>
                  <c:pt idx="199">
                    <c:v> 5 </c:v>
                  </c:pt>
                  <c:pt idx="200">
                    <c:v> 6 </c:v>
                  </c:pt>
                  <c:pt idx="201">
                    <c:v> 7 </c:v>
                  </c:pt>
                  <c:pt idx="202">
                    <c:v> 1 </c:v>
                  </c:pt>
                  <c:pt idx="203">
                    <c:v> 2 </c:v>
                  </c:pt>
                  <c:pt idx="204">
                    <c:v> 3 </c:v>
                  </c:pt>
                  <c:pt idx="205">
                    <c:v> 4 </c:v>
                  </c:pt>
                  <c:pt idx="206">
                    <c:v> 5 </c:v>
                  </c:pt>
                  <c:pt idx="207">
                    <c:v> 6 </c:v>
                  </c:pt>
                  <c:pt idx="208">
                    <c:v> 7 </c:v>
                  </c:pt>
                  <c:pt idx="209">
                    <c:v> 1 </c:v>
                  </c:pt>
                  <c:pt idx="210">
                    <c:v> 2 </c:v>
                  </c:pt>
                  <c:pt idx="211">
                    <c:v> 3 </c:v>
                  </c:pt>
                  <c:pt idx="212">
                    <c:v> 4 </c:v>
                  </c:pt>
                  <c:pt idx="213">
                    <c:v> 5 </c:v>
                  </c:pt>
                  <c:pt idx="214">
                    <c:v> 6 </c:v>
                  </c:pt>
                  <c:pt idx="215">
                    <c:v> 7 </c:v>
                  </c:pt>
                  <c:pt idx="216">
                    <c:v> 1 </c:v>
                  </c:pt>
                  <c:pt idx="217">
                    <c:v> 2 </c:v>
                  </c:pt>
                  <c:pt idx="218">
                    <c:v> 3 </c:v>
                  </c:pt>
                  <c:pt idx="219">
                    <c:v> 4 </c:v>
                  </c:pt>
                  <c:pt idx="220">
                    <c:v> 5 </c:v>
                  </c:pt>
                  <c:pt idx="221">
                    <c:v> 6 </c:v>
                  </c:pt>
                  <c:pt idx="222">
                    <c:v> 7 </c:v>
                  </c:pt>
                  <c:pt idx="223">
                    <c:v> 1 </c:v>
                  </c:pt>
                  <c:pt idx="224">
                    <c:v> 2 </c:v>
                  </c:pt>
                  <c:pt idx="225">
                    <c:v> 3 </c:v>
                  </c:pt>
                  <c:pt idx="226">
                    <c:v> 4 </c:v>
                  </c:pt>
                  <c:pt idx="227">
                    <c:v> 5 </c:v>
                  </c:pt>
                  <c:pt idx="228">
                    <c:v> 6 </c:v>
                  </c:pt>
                  <c:pt idx="229">
                    <c:v> 7 </c:v>
                  </c:pt>
                  <c:pt idx="230">
                    <c:v> 1 </c:v>
                  </c:pt>
                  <c:pt idx="231">
                    <c:v> 2 </c:v>
                  </c:pt>
                  <c:pt idx="232">
                    <c:v> 3 </c:v>
                  </c:pt>
                  <c:pt idx="233">
                    <c:v> 4 </c:v>
                  </c:pt>
                  <c:pt idx="234">
                    <c:v> 5 </c:v>
                  </c:pt>
                  <c:pt idx="235">
                    <c:v> 6 </c:v>
                  </c:pt>
                  <c:pt idx="236">
                    <c:v> 7 </c:v>
                  </c:pt>
                  <c:pt idx="237">
                    <c:v> 1 </c:v>
                  </c:pt>
                  <c:pt idx="238">
                    <c:v> 2 </c:v>
                  </c:pt>
                  <c:pt idx="239">
                    <c:v> 3 </c:v>
                  </c:pt>
                  <c:pt idx="240">
                    <c:v> 4 </c:v>
                  </c:pt>
                  <c:pt idx="241">
                    <c:v> 5 </c:v>
                  </c:pt>
                  <c:pt idx="242">
                    <c:v> 6 </c:v>
                  </c:pt>
                  <c:pt idx="243">
                    <c:v> 7 </c:v>
                  </c:pt>
                  <c:pt idx="244">
                    <c:v> 1 </c:v>
                  </c:pt>
                  <c:pt idx="245">
                    <c:v> 2 </c:v>
                  </c:pt>
                  <c:pt idx="246">
                    <c:v> 3 </c:v>
                  </c:pt>
                  <c:pt idx="247">
                    <c:v> 4 </c:v>
                  </c:pt>
                  <c:pt idx="248">
                    <c:v> 5 </c:v>
                  </c:pt>
                  <c:pt idx="249">
                    <c:v> 6 </c:v>
                  </c:pt>
                  <c:pt idx="250">
                    <c:v> 7 </c:v>
                  </c:pt>
                  <c:pt idx="251">
                    <c:v> 1 </c:v>
                  </c:pt>
                  <c:pt idx="252">
                    <c:v> 2 </c:v>
                  </c:pt>
                  <c:pt idx="253">
                    <c:v> 3 </c:v>
                  </c:pt>
                  <c:pt idx="254">
                    <c:v> 4 </c:v>
                  </c:pt>
                  <c:pt idx="255">
                    <c:v> 5 </c:v>
                  </c:pt>
                  <c:pt idx="256">
                    <c:v> 6 </c:v>
                  </c:pt>
                  <c:pt idx="257">
                    <c:v> 7 </c:v>
                  </c:pt>
                  <c:pt idx="258">
                    <c:v> 1 </c:v>
                  </c:pt>
                  <c:pt idx="259">
                    <c:v> 2 </c:v>
                  </c:pt>
                  <c:pt idx="260">
                    <c:v> 3 </c:v>
                  </c:pt>
                  <c:pt idx="261">
                    <c:v> 4 </c:v>
                  </c:pt>
                  <c:pt idx="262">
                    <c:v> 5 </c:v>
                  </c:pt>
                  <c:pt idx="263">
                    <c:v> 6 </c:v>
                  </c:pt>
                  <c:pt idx="264">
                    <c:v> 7 </c:v>
                  </c:pt>
                  <c:pt idx="265">
                    <c:v> 1 </c:v>
                  </c:pt>
                  <c:pt idx="266">
                    <c:v> 2 </c:v>
                  </c:pt>
                  <c:pt idx="267">
                    <c:v> 3 </c:v>
                  </c:pt>
                  <c:pt idx="268">
                    <c:v> 4 </c:v>
                  </c:pt>
                  <c:pt idx="269">
                    <c:v> 5 </c:v>
                  </c:pt>
                  <c:pt idx="270">
                    <c:v> 6 </c:v>
                  </c:pt>
                  <c:pt idx="271">
                    <c:v> 7 </c:v>
                  </c:pt>
                  <c:pt idx="272">
                    <c:v> 1 </c:v>
                  </c:pt>
                  <c:pt idx="273">
                    <c:v> 2 </c:v>
                  </c:pt>
                  <c:pt idx="274">
                    <c:v> 3 </c:v>
                  </c:pt>
                  <c:pt idx="275">
                    <c:v> 4 </c:v>
                  </c:pt>
                  <c:pt idx="276">
                    <c:v> 5 </c:v>
                  </c:pt>
                  <c:pt idx="277">
                    <c:v> 6 </c:v>
                  </c:pt>
                  <c:pt idx="278">
                    <c:v> 7 </c:v>
                  </c:pt>
                  <c:pt idx="279">
                    <c:v> 1 </c:v>
                  </c:pt>
                  <c:pt idx="280">
                    <c:v> 2 </c:v>
                  </c:pt>
                  <c:pt idx="281">
                    <c:v> 3 </c:v>
                  </c:pt>
                  <c:pt idx="282">
                    <c:v> 4 </c:v>
                  </c:pt>
                  <c:pt idx="283">
                    <c:v> 5 </c:v>
                  </c:pt>
                  <c:pt idx="284">
                    <c:v> 6 </c:v>
                  </c:pt>
                  <c:pt idx="285">
                    <c:v> 7 </c:v>
                  </c:pt>
                  <c:pt idx="286">
                    <c:v> 1 </c:v>
                  </c:pt>
                  <c:pt idx="287">
                    <c:v> 2 </c:v>
                  </c:pt>
                  <c:pt idx="288">
                    <c:v> 3 </c:v>
                  </c:pt>
                  <c:pt idx="289">
                    <c:v> 4 </c:v>
                  </c:pt>
                  <c:pt idx="290">
                    <c:v> 5 </c:v>
                  </c:pt>
                  <c:pt idx="291">
                    <c:v> 6 </c:v>
                  </c:pt>
                  <c:pt idx="292">
                    <c:v> 7 </c:v>
                  </c:pt>
                  <c:pt idx="293">
                    <c:v> 1 </c:v>
                  </c:pt>
                  <c:pt idx="294">
                    <c:v> 2 </c:v>
                  </c:pt>
                  <c:pt idx="295">
                    <c:v> 3 </c:v>
                  </c:pt>
                  <c:pt idx="296">
                    <c:v> 4 </c:v>
                  </c:pt>
                  <c:pt idx="297">
                    <c:v> 5 </c:v>
                  </c:pt>
                  <c:pt idx="298">
                    <c:v> 6 </c:v>
                  </c:pt>
                  <c:pt idx="299">
                    <c:v> 7 </c:v>
                  </c:pt>
                  <c:pt idx="300">
                    <c:v> 1 </c:v>
                  </c:pt>
                  <c:pt idx="301">
                    <c:v> 2 </c:v>
                  </c:pt>
                  <c:pt idx="302">
                    <c:v> 3 </c:v>
                  </c:pt>
                  <c:pt idx="303">
                    <c:v> 4 </c:v>
                  </c:pt>
                  <c:pt idx="304">
                    <c:v> 5 </c:v>
                  </c:pt>
                  <c:pt idx="305">
                    <c:v> 6 </c:v>
                  </c:pt>
                  <c:pt idx="306">
                    <c:v> 7 </c:v>
                  </c:pt>
                  <c:pt idx="307">
                    <c:v> 1 </c:v>
                  </c:pt>
                  <c:pt idx="308">
                    <c:v> 2 </c:v>
                  </c:pt>
                  <c:pt idx="309">
                    <c:v> 3 </c:v>
                  </c:pt>
                  <c:pt idx="310">
                    <c:v> 4 </c:v>
                  </c:pt>
                  <c:pt idx="311">
                    <c:v> 5 </c:v>
                  </c:pt>
                  <c:pt idx="312">
                    <c:v> 6 </c:v>
                  </c:pt>
                  <c:pt idx="313">
                    <c:v> 7 </c:v>
                  </c:pt>
                  <c:pt idx="314">
                    <c:v> 1 </c:v>
                  </c:pt>
                  <c:pt idx="315">
                    <c:v> 2 </c:v>
                  </c:pt>
                  <c:pt idx="316">
                    <c:v> 3 </c:v>
                  </c:pt>
                  <c:pt idx="317">
                    <c:v> 4 </c:v>
                  </c:pt>
                  <c:pt idx="318">
                    <c:v> 5 </c:v>
                  </c:pt>
                  <c:pt idx="319">
                    <c:v> 6 </c:v>
                  </c:pt>
                  <c:pt idx="320">
                    <c:v> 7 </c:v>
                  </c:pt>
                  <c:pt idx="321">
                    <c:v> 1 </c:v>
                  </c:pt>
                  <c:pt idx="322">
                    <c:v> 2 </c:v>
                  </c:pt>
                  <c:pt idx="323">
                    <c:v> 3 </c:v>
                  </c:pt>
                  <c:pt idx="324">
                    <c:v> 4 </c:v>
                  </c:pt>
                  <c:pt idx="325">
                    <c:v> 5 </c:v>
                  </c:pt>
                  <c:pt idx="326">
                    <c:v> 6 </c:v>
                  </c:pt>
                  <c:pt idx="327">
                    <c:v> 7 </c:v>
                  </c:pt>
                  <c:pt idx="328">
                    <c:v> 1 </c:v>
                  </c:pt>
                  <c:pt idx="329">
                    <c:v> 2 </c:v>
                  </c:pt>
                  <c:pt idx="330">
                    <c:v> 3 </c:v>
                  </c:pt>
                  <c:pt idx="331">
                    <c:v> 4 </c:v>
                  </c:pt>
                  <c:pt idx="332">
                    <c:v> 5 </c:v>
                  </c:pt>
                  <c:pt idx="333">
                    <c:v> 6 </c:v>
                  </c:pt>
                  <c:pt idx="334">
                    <c:v> 7 </c:v>
                  </c:pt>
                  <c:pt idx="335">
                    <c:v> 1 </c:v>
                  </c:pt>
                  <c:pt idx="336">
                    <c:v> 2 </c:v>
                  </c:pt>
                  <c:pt idx="337">
                    <c:v> 3 </c:v>
                  </c:pt>
                  <c:pt idx="338">
                    <c:v> 4 </c:v>
                  </c:pt>
                  <c:pt idx="339">
                    <c:v> 5 </c:v>
                  </c:pt>
                  <c:pt idx="340">
                    <c:v> 6 </c:v>
                  </c:pt>
                  <c:pt idx="341">
                    <c:v> 7 </c:v>
                  </c:pt>
                  <c:pt idx="342">
                    <c:v> 1 </c:v>
                  </c:pt>
                  <c:pt idx="343">
                    <c:v> 2 </c:v>
                  </c:pt>
                  <c:pt idx="344">
                    <c:v> 3 </c:v>
                  </c:pt>
                  <c:pt idx="345">
                    <c:v> 4 </c:v>
                  </c:pt>
                  <c:pt idx="346">
                    <c:v> 5 </c:v>
                  </c:pt>
                  <c:pt idx="347">
                    <c:v> 6 </c:v>
                  </c:pt>
                  <c:pt idx="348">
                    <c:v> 7 </c:v>
                  </c:pt>
                  <c:pt idx="349">
                    <c:v> 1 </c:v>
                  </c:pt>
                  <c:pt idx="350">
                    <c:v> 2 </c:v>
                  </c:pt>
                  <c:pt idx="351">
                    <c:v> 3 </c:v>
                  </c:pt>
                  <c:pt idx="352">
                    <c:v> 4 </c:v>
                  </c:pt>
                  <c:pt idx="353">
                    <c:v> 5 </c:v>
                  </c:pt>
                  <c:pt idx="354">
                    <c:v> 6 </c:v>
                  </c:pt>
                  <c:pt idx="355">
                    <c:v> 7 </c:v>
                  </c:pt>
                  <c:pt idx="356">
                    <c:v> 1 </c:v>
                  </c:pt>
                  <c:pt idx="357">
                    <c:v> 2 </c:v>
                  </c:pt>
                  <c:pt idx="358">
                    <c:v> 3 </c:v>
                  </c:pt>
                  <c:pt idx="359">
                    <c:v> 4 </c:v>
                  </c:pt>
                  <c:pt idx="360">
                    <c:v> 5 </c:v>
                  </c:pt>
                  <c:pt idx="361">
                    <c:v> 6 </c:v>
                  </c:pt>
                  <c:pt idx="362">
                    <c:v> 7 </c:v>
                  </c:pt>
                  <c:pt idx="363">
                    <c:v> 1 </c:v>
                  </c:pt>
                  <c:pt idx="364">
                    <c:v> 2 </c:v>
                  </c:pt>
                  <c:pt idx="365">
                    <c:v> 3 </c:v>
                  </c:pt>
                  <c:pt idx="366">
                    <c:v> 4 </c:v>
                  </c:pt>
                  <c:pt idx="367">
                    <c:v> 5 </c:v>
                  </c:pt>
                  <c:pt idx="368">
                    <c:v> 6 </c:v>
                  </c:pt>
                  <c:pt idx="369">
                    <c:v> 7 </c:v>
                  </c:pt>
                  <c:pt idx="370">
                    <c:v> 1 </c:v>
                  </c:pt>
                  <c:pt idx="371">
                    <c:v> 2 </c:v>
                  </c:pt>
                  <c:pt idx="372">
                    <c:v> 3 </c:v>
                  </c:pt>
                  <c:pt idx="373">
                    <c:v> 4 </c:v>
                  </c:pt>
                  <c:pt idx="374">
                    <c:v> 5 </c:v>
                  </c:pt>
                  <c:pt idx="375">
                    <c:v> 6 </c:v>
                  </c:pt>
                  <c:pt idx="376">
                    <c:v> 7 </c:v>
                  </c:pt>
                  <c:pt idx="377">
                    <c:v> 1 </c:v>
                  </c:pt>
                  <c:pt idx="378">
                    <c:v> 2 </c:v>
                  </c:pt>
                  <c:pt idx="379">
                    <c:v> 3 </c:v>
                  </c:pt>
                  <c:pt idx="380">
                    <c:v> 4 </c:v>
                  </c:pt>
                  <c:pt idx="381">
                    <c:v> 5 </c:v>
                  </c:pt>
                  <c:pt idx="382">
                    <c:v> 6 </c:v>
                  </c:pt>
                  <c:pt idx="383">
                    <c:v> 7 </c:v>
                  </c:pt>
                  <c:pt idx="384">
                    <c:v> 1 </c:v>
                  </c:pt>
                  <c:pt idx="385">
                    <c:v> 2 </c:v>
                  </c:pt>
                  <c:pt idx="386">
                    <c:v> 3 </c:v>
                  </c:pt>
                  <c:pt idx="387">
                    <c:v> 4 </c:v>
                  </c:pt>
                  <c:pt idx="388">
                    <c:v> 5 </c:v>
                  </c:pt>
                  <c:pt idx="389">
                    <c:v> 6 </c:v>
                  </c:pt>
                  <c:pt idx="390">
                    <c:v> 7 </c:v>
                  </c:pt>
                  <c:pt idx="391">
                    <c:v> 1 </c:v>
                  </c:pt>
                  <c:pt idx="392">
                    <c:v> 2 </c:v>
                  </c:pt>
                  <c:pt idx="393">
                    <c:v> 3 </c:v>
                  </c:pt>
                  <c:pt idx="394">
                    <c:v> 4 </c:v>
                  </c:pt>
                  <c:pt idx="395">
                    <c:v> 5 </c:v>
                  </c:pt>
                </c:lvl>
                <c:lvl>
                  <c:pt idx="0">
                    <c:v>Mon 01/Aug/2022</c:v>
                  </c:pt>
                  <c:pt idx="1">
                    <c:v>Tue 02/Aug/2022</c:v>
                  </c:pt>
                  <c:pt idx="2">
                    <c:v>Wed 03/Aug/2022</c:v>
                  </c:pt>
                  <c:pt idx="3">
                    <c:v>Thu 04/Aug/2022</c:v>
                  </c:pt>
                  <c:pt idx="4">
                    <c:v>Fri 05/Aug/2022</c:v>
                  </c:pt>
                  <c:pt idx="5">
                    <c:v>Sat 06/Aug/2022</c:v>
                  </c:pt>
                  <c:pt idx="6">
                    <c:v>Sun 07/Aug/2022</c:v>
                  </c:pt>
                  <c:pt idx="7">
                    <c:v>Mon 08/Aug/2022</c:v>
                  </c:pt>
                  <c:pt idx="8">
                    <c:v>Tue 09/Aug/2022</c:v>
                  </c:pt>
                  <c:pt idx="9">
                    <c:v>Wed 10/Aug/2022</c:v>
                  </c:pt>
                  <c:pt idx="10">
                    <c:v>Thu 11/Aug/2022</c:v>
                  </c:pt>
                  <c:pt idx="11">
                    <c:v>Fri 12/Aug/2022</c:v>
                  </c:pt>
                  <c:pt idx="12">
                    <c:v>Sat 13/Aug/2022</c:v>
                  </c:pt>
                  <c:pt idx="13">
                    <c:v>Sun 14/Aug/2022</c:v>
                  </c:pt>
                  <c:pt idx="14">
                    <c:v>Mon 15/Aug/2022</c:v>
                  </c:pt>
                  <c:pt idx="15">
                    <c:v>Tue 16/Aug/2022</c:v>
                  </c:pt>
                  <c:pt idx="16">
                    <c:v>Wed 17/Aug/2022</c:v>
                  </c:pt>
                  <c:pt idx="17">
                    <c:v>Thu 18/Aug/2022</c:v>
                  </c:pt>
                  <c:pt idx="18">
                    <c:v>Fri 19/Aug/2022</c:v>
                  </c:pt>
                  <c:pt idx="19">
                    <c:v>Sat 20/Aug/2022</c:v>
                  </c:pt>
                  <c:pt idx="20">
                    <c:v>Sun 21/Aug/2022</c:v>
                  </c:pt>
                  <c:pt idx="21">
                    <c:v>Mon 22/Aug/2022</c:v>
                  </c:pt>
                  <c:pt idx="22">
                    <c:v>Tue 23/Aug/2022</c:v>
                  </c:pt>
                  <c:pt idx="23">
                    <c:v>Wed 24/Aug/2022</c:v>
                  </c:pt>
                  <c:pt idx="24">
                    <c:v>Thu 25/Aug/2022</c:v>
                  </c:pt>
                  <c:pt idx="25">
                    <c:v>Fri 26/Aug/2022</c:v>
                  </c:pt>
                  <c:pt idx="26">
                    <c:v>Sat 27/Aug/2022</c:v>
                  </c:pt>
                  <c:pt idx="27">
                    <c:v>Sun 28/Aug/2022</c:v>
                  </c:pt>
                  <c:pt idx="28">
                    <c:v>Mon 29/Aug/2022</c:v>
                  </c:pt>
                  <c:pt idx="29">
                    <c:v>Tue 30/Aug/2022</c:v>
                  </c:pt>
                  <c:pt idx="30">
                    <c:v>Wed 31/Aug/2022</c:v>
                  </c:pt>
                  <c:pt idx="31">
                    <c:v>Thu 01/Sep/2022</c:v>
                  </c:pt>
                  <c:pt idx="32">
                    <c:v>Fri 02/Sep/2022</c:v>
                  </c:pt>
                  <c:pt idx="33">
                    <c:v>Sat 03/Sep/2022</c:v>
                  </c:pt>
                  <c:pt idx="34">
                    <c:v>Sun 04/Sep/2022</c:v>
                  </c:pt>
                  <c:pt idx="35">
                    <c:v>Mon 05/Sep/2022</c:v>
                  </c:pt>
                  <c:pt idx="36">
                    <c:v>Tue 06/Sep/2022</c:v>
                  </c:pt>
                  <c:pt idx="37">
                    <c:v>Wed 07/Sep/2022</c:v>
                  </c:pt>
                  <c:pt idx="38">
                    <c:v>Thu 08/Sep/2022</c:v>
                  </c:pt>
                  <c:pt idx="39">
                    <c:v>Fri 09/Sep/2022</c:v>
                  </c:pt>
                  <c:pt idx="40">
                    <c:v>Sat 10/Sep/2022</c:v>
                  </c:pt>
                  <c:pt idx="41">
                    <c:v>Sun 11/Sep/2022</c:v>
                  </c:pt>
                  <c:pt idx="42">
                    <c:v>Mon 12/Sep/2022</c:v>
                  </c:pt>
                  <c:pt idx="43">
                    <c:v>Tue 13/Sep/2022</c:v>
                  </c:pt>
                  <c:pt idx="44">
                    <c:v>Wed 14/Sep/2022</c:v>
                  </c:pt>
                  <c:pt idx="45">
                    <c:v>Thu 15/Sep/2022</c:v>
                  </c:pt>
                  <c:pt idx="46">
                    <c:v>Fri 16/Sep/2022</c:v>
                  </c:pt>
                  <c:pt idx="47">
                    <c:v>Sat 17/Sep/2022</c:v>
                  </c:pt>
                  <c:pt idx="48">
                    <c:v>Sun 18/Sep/2022</c:v>
                  </c:pt>
                  <c:pt idx="49">
                    <c:v>Mon 19/Sep/2022</c:v>
                  </c:pt>
                  <c:pt idx="50">
                    <c:v>Tue 20/Sep/2022</c:v>
                  </c:pt>
                  <c:pt idx="51">
                    <c:v>Wed 21/Sep/2022</c:v>
                  </c:pt>
                  <c:pt idx="52">
                    <c:v>Thu 22/Sep/2022</c:v>
                  </c:pt>
                  <c:pt idx="53">
                    <c:v>Fri 23/Sep/2022</c:v>
                  </c:pt>
                  <c:pt idx="54">
                    <c:v>Sat 24/Sep/2022</c:v>
                  </c:pt>
                  <c:pt idx="55">
                    <c:v>Sun 25/Sep/2022</c:v>
                  </c:pt>
                  <c:pt idx="56">
                    <c:v>Mon 26/Sep/2022</c:v>
                  </c:pt>
                  <c:pt idx="57">
                    <c:v>Tue 27/Sep/2022</c:v>
                  </c:pt>
                  <c:pt idx="58">
                    <c:v>Wed 28/Sep/2022</c:v>
                  </c:pt>
                  <c:pt idx="59">
                    <c:v>Thu 29/Sep/2022</c:v>
                  </c:pt>
                  <c:pt idx="60">
                    <c:v>Fri 30/Sep/2022</c:v>
                  </c:pt>
                  <c:pt idx="61">
                    <c:v>Sat 01/Oct/2022</c:v>
                  </c:pt>
                  <c:pt idx="62">
                    <c:v>Sun 02/Oct/2022</c:v>
                  </c:pt>
                  <c:pt idx="63">
                    <c:v>Mon 03/Oct/2022</c:v>
                  </c:pt>
                  <c:pt idx="64">
                    <c:v>Tue 04/Oct/2022</c:v>
                  </c:pt>
                  <c:pt idx="65">
                    <c:v>Wed 05/Oct/2022</c:v>
                  </c:pt>
                  <c:pt idx="66">
                    <c:v>Thu 06/Oct/2022</c:v>
                  </c:pt>
                  <c:pt idx="67">
                    <c:v>Fri 07/Oct/2022</c:v>
                  </c:pt>
                  <c:pt idx="68">
                    <c:v>Sat 08/Oct/2022</c:v>
                  </c:pt>
                  <c:pt idx="69">
                    <c:v>Sun 09/Oct/2022</c:v>
                  </c:pt>
                  <c:pt idx="70">
                    <c:v>Mon 10/Oct/2022</c:v>
                  </c:pt>
                  <c:pt idx="71">
                    <c:v>Tue 11/Oct/2022</c:v>
                  </c:pt>
                  <c:pt idx="72">
                    <c:v>Wed 12/Oct/2022</c:v>
                  </c:pt>
                  <c:pt idx="73">
                    <c:v>Thu 13/Oct/2022</c:v>
                  </c:pt>
                  <c:pt idx="74">
                    <c:v>Fri 14/Oct/2022</c:v>
                  </c:pt>
                  <c:pt idx="75">
                    <c:v>Sat 15/Oct/2022</c:v>
                  </c:pt>
                  <c:pt idx="76">
                    <c:v>Sun 16/Oct/2022</c:v>
                  </c:pt>
                  <c:pt idx="77">
                    <c:v>Mon 17/Oct/2022</c:v>
                  </c:pt>
                  <c:pt idx="78">
                    <c:v>Tue 18/Oct/2022</c:v>
                  </c:pt>
                  <c:pt idx="79">
                    <c:v>Wed 19/Oct/2022</c:v>
                  </c:pt>
                  <c:pt idx="80">
                    <c:v>Thu 20/Oct/2022</c:v>
                  </c:pt>
                  <c:pt idx="81">
                    <c:v>Fri 21/Oct/2022</c:v>
                  </c:pt>
                  <c:pt idx="82">
                    <c:v>Sat 22/Oct/2022</c:v>
                  </c:pt>
                  <c:pt idx="83">
                    <c:v>Sun 23/Oct/2022</c:v>
                  </c:pt>
                  <c:pt idx="84">
                    <c:v>Mon 24/Oct/2022</c:v>
                  </c:pt>
                  <c:pt idx="85">
                    <c:v>Tue 25/Oct/2022</c:v>
                  </c:pt>
                  <c:pt idx="86">
                    <c:v>Wed 26/Oct/2022</c:v>
                  </c:pt>
                  <c:pt idx="87">
                    <c:v>Thu 27/Oct/2022</c:v>
                  </c:pt>
                  <c:pt idx="88">
                    <c:v>Fri 28/Oct/2022</c:v>
                  </c:pt>
                  <c:pt idx="89">
                    <c:v>Sat 29/Oct/2022</c:v>
                  </c:pt>
                  <c:pt idx="90">
                    <c:v>Sun 30/Oct/2022</c:v>
                  </c:pt>
                  <c:pt idx="91">
                    <c:v>Mon 31/Oct/2022</c:v>
                  </c:pt>
                  <c:pt idx="92">
                    <c:v>Tue 01/Nov/2022</c:v>
                  </c:pt>
                  <c:pt idx="93">
                    <c:v>Wed 02/Nov/2022</c:v>
                  </c:pt>
                  <c:pt idx="94">
                    <c:v>Thu 03/Nov/2022</c:v>
                  </c:pt>
                  <c:pt idx="95">
                    <c:v>Fri 04/Nov/2022</c:v>
                  </c:pt>
                  <c:pt idx="96">
                    <c:v>Sat 05/Nov/2022</c:v>
                  </c:pt>
                  <c:pt idx="97">
                    <c:v>Sun 06/Nov/2022</c:v>
                  </c:pt>
                  <c:pt idx="98">
                    <c:v>Mon 07/Nov/2022</c:v>
                  </c:pt>
                  <c:pt idx="99">
                    <c:v>Tue 08/Nov/2022</c:v>
                  </c:pt>
                  <c:pt idx="100">
                    <c:v>Wed 09/Nov/2022</c:v>
                  </c:pt>
                  <c:pt idx="101">
                    <c:v>Thu 10/Nov/2022</c:v>
                  </c:pt>
                  <c:pt idx="102">
                    <c:v>Fri 11/Nov/2022</c:v>
                  </c:pt>
                  <c:pt idx="103">
                    <c:v>Sat 12/Nov/2022</c:v>
                  </c:pt>
                  <c:pt idx="104">
                    <c:v>Sun 13/Nov/2022</c:v>
                  </c:pt>
                  <c:pt idx="105">
                    <c:v>Mon 14/Nov/2022</c:v>
                  </c:pt>
                  <c:pt idx="106">
                    <c:v>Tue 15/Nov/2022</c:v>
                  </c:pt>
                  <c:pt idx="107">
                    <c:v>Wed 16/Nov/2022</c:v>
                  </c:pt>
                  <c:pt idx="108">
                    <c:v>Thu 17/Nov/2022</c:v>
                  </c:pt>
                  <c:pt idx="109">
                    <c:v>Fri 18/Nov/2022</c:v>
                  </c:pt>
                  <c:pt idx="110">
                    <c:v>Sat 19/Nov/2022</c:v>
                  </c:pt>
                  <c:pt idx="111">
                    <c:v>Sun 20/Nov/2022</c:v>
                  </c:pt>
                  <c:pt idx="112">
                    <c:v>Mon 21/Nov/2022</c:v>
                  </c:pt>
                  <c:pt idx="113">
                    <c:v>Tue 22/Nov/2022</c:v>
                  </c:pt>
                  <c:pt idx="114">
                    <c:v>Wed 23/Nov/2022</c:v>
                  </c:pt>
                  <c:pt idx="115">
                    <c:v>Thu 24/Nov/2022</c:v>
                  </c:pt>
                  <c:pt idx="116">
                    <c:v>Fri 25/Nov/2022</c:v>
                  </c:pt>
                  <c:pt idx="117">
                    <c:v>Sat 26/Nov/2022</c:v>
                  </c:pt>
                  <c:pt idx="118">
                    <c:v>Sun 27/Nov/2022</c:v>
                  </c:pt>
                  <c:pt idx="119">
                    <c:v>Mon 28/Nov/2022</c:v>
                  </c:pt>
                  <c:pt idx="120">
                    <c:v>Tue 29/Nov/2022</c:v>
                  </c:pt>
                  <c:pt idx="121">
                    <c:v>Wed 30/Nov/2022</c:v>
                  </c:pt>
                  <c:pt idx="122">
                    <c:v>Thu 01/Dec/2022</c:v>
                  </c:pt>
                  <c:pt idx="123">
                    <c:v>Fri 02/Dec/2022</c:v>
                  </c:pt>
                  <c:pt idx="124">
                    <c:v>Sat 03/Dec/2022</c:v>
                  </c:pt>
                  <c:pt idx="125">
                    <c:v>Sun 04/Dec/2022</c:v>
                  </c:pt>
                  <c:pt idx="126">
                    <c:v>Mon 05/Dec/2022</c:v>
                  </c:pt>
                  <c:pt idx="127">
                    <c:v>Tue 06/Dec/2022</c:v>
                  </c:pt>
                  <c:pt idx="128">
                    <c:v>Wed 07/Dec/2022</c:v>
                  </c:pt>
                  <c:pt idx="129">
                    <c:v>Thu 08/Dec/2022</c:v>
                  </c:pt>
                  <c:pt idx="130">
                    <c:v>Fri 09/Dec/2022</c:v>
                  </c:pt>
                  <c:pt idx="131">
                    <c:v>Sat 10/Dec/2022</c:v>
                  </c:pt>
                  <c:pt idx="132">
                    <c:v>Sun 11/Dec/2022</c:v>
                  </c:pt>
                  <c:pt idx="133">
                    <c:v>Mon 12/Dec/2022</c:v>
                  </c:pt>
                  <c:pt idx="134">
                    <c:v>Tue 13/Dec/2022</c:v>
                  </c:pt>
                  <c:pt idx="135">
                    <c:v>Wed 14/Dec/2022</c:v>
                  </c:pt>
                  <c:pt idx="136">
                    <c:v>Thu 15/Dec/2022</c:v>
                  </c:pt>
                  <c:pt idx="137">
                    <c:v>Fri 16/Dec/2022</c:v>
                  </c:pt>
                  <c:pt idx="138">
                    <c:v>Sat 17/Dec/2022</c:v>
                  </c:pt>
                  <c:pt idx="139">
                    <c:v>Sun 18/Dec/2022</c:v>
                  </c:pt>
                  <c:pt idx="140">
                    <c:v>Mon 19/Dec/2022</c:v>
                  </c:pt>
                  <c:pt idx="141">
                    <c:v>Tue 20/Dec/2022</c:v>
                  </c:pt>
                  <c:pt idx="142">
                    <c:v>Wed 21/Dec/2022</c:v>
                  </c:pt>
                  <c:pt idx="143">
                    <c:v>Thu 22/Dec/2022</c:v>
                  </c:pt>
                  <c:pt idx="144">
                    <c:v>Fri 23/Dec/2022</c:v>
                  </c:pt>
                  <c:pt idx="145">
                    <c:v>Sat 24/Dec/2022</c:v>
                  </c:pt>
                  <c:pt idx="146">
                    <c:v>Sun 25/Dec/2022</c:v>
                  </c:pt>
                  <c:pt idx="147">
                    <c:v>Mon 26/Dec/2022</c:v>
                  </c:pt>
                  <c:pt idx="148">
                    <c:v>Tue 27/Dec/2022</c:v>
                  </c:pt>
                  <c:pt idx="149">
                    <c:v>Wed 28/Dec/2022</c:v>
                  </c:pt>
                  <c:pt idx="150">
                    <c:v>Thu 29/Dec/2022</c:v>
                  </c:pt>
                  <c:pt idx="151">
                    <c:v>Fri 30/Dec/2022</c:v>
                  </c:pt>
                  <c:pt idx="152">
                    <c:v>Sat 31/Dec/2022</c:v>
                  </c:pt>
                  <c:pt idx="153">
                    <c:v>Sun 01/Jan/2023</c:v>
                  </c:pt>
                  <c:pt idx="154">
                    <c:v>Mon 02/Jan/2023</c:v>
                  </c:pt>
                  <c:pt idx="155">
                    <c:v>Tue 03/Jan/2023</c:v>
                  </c:pt>
                  <c:pt idx="156">
                    <c:v>Wed 04/Jan/2023</c:v>
                  </c:pt>
                  <c:pt idx="157">
                    <c:v>Thu 05/Jan/2023</c:v>
                  </c:pt>
                  <c:pt idx="158">
                    <c:v>Fri 06/Jan/2023</c:v>
                  </c:pt>
                  <c:pt idx="159">
                    <c:v>Sat 07/Jan/2023</c:v>
                  </c:pt>
                  <c:pt idx="160">
                    <c:v>Sun 08/Jan/2023</c:v>
                  </c:pt>
                  <c:pt idx="161">
                    <c:v>Mon 09/Jan/2023</c:v>
                  </c:pt>
                  <c:pt idx="162">
                    <c:v>Tue 10/Jan/2023</c:v>
                  </c:pt>
                  <c:pt idx="163">
                    <c:v>Wed 11/Jan/2023</c:v>
                  </c:pt>
                  <c:pt idx="164">
                    <c:v>Thu 12/Jan/2023</c:v>
                  </c:pt>
                  <c:pt idx="165">
                    <c:v>Fri 13/Jan/2023</c:v>
                  </c:pt>
                  <c:pt idx="166">
                    <c:v>Sat 14/Jan/2023</c:v>
                  </c:pt>
                  <c:pt idx="167">
                    <c:v>Sun 15/Jan/2023</c:v>
                  </c:pt>
                  <c:pt idx="168">
                    <c:v>Mon 16/Jan/2023</c:v>
                  </c:pt>
                  <c:pt idx="169">
                    <c:v>Tue 17/Jan/2023</c:v>
                  </c:pt>
                  <c:pt idx="170">
                    <c:v>Wed 18/Jan/2023</c:v>
                  </c:pt>
                  <c:pt idx="171">
                    <c:v>Thu 19/Jan/2023</c:v>
                  </c:pt>
                  <c:pt idx="172">
                    <c:v>Fri 20/Jan/2023</c:v>
                  </c:pt>
                  <c:pt idx="173">
                    <c:v>Sat 21/Jan/2023</c:v>
                  </c:pt>
                  <c:pt idx="174">
                    <c:v>Sun 22/Jan/2023</c:v>
                  </c:pt>
                  <c:pt idx="175">
                    <c:v>Mon 23/Jan/2023</c:v>
                  </c:pt>
                  <c:pt idx="176">
                    <c:v>Tue 24/Jan/2023</c:v>
                  </c:pt>
                  <c:pt idx="177">
                    <c:v>Wed 25/Jan/2023</c:v>
                  </c:pt>
                  <c:pt idx="178">
                    <c:v>Thu 26/Jan/2023</c:v>
                  </c:pt>
                  <c:pt idx="179">
                    <c:v>Fri 27/Jan/2023</c:v>
                  </c:pt>
                  <c:pt idx="180">
                    <c:v>Sat 28/Jan/2023</c:v>
                  </c:pt>
                  <c:pt idx="181">
                    <c:v>Sun 29/Jan/2023</c:v>
                  </c:pt>
                  <c:pt idx="182">
                    <c:v>Mon 30/Jan/2023</c:v>
                  </c:pt>
                  <c:pt idx="183">
                    <c:v>Tue 31/Jan/2023</c:v>
                  </c:pt>
                  <c:pt idx="184">
                    <c:v>Wed 01/Feb/2023</c:v>
                  </c:pt>
                  <c:pt idx="185">
                    <c:v>Thu 02/Feb/2023</c:v>
                  </c:pt>
                  <c:pt idx="186">
                    <c:v>Fri 03/Feb/2023</c:v>
                  </c:pt>
                  <c:pt idx="187">
                    <c:v>Sat 04/Feb/2023</c:v>
                  </c:pt>
                  <c:pt idx="188">
                    <c:v>Sun 05/Feb/2023</c:v>
                  </c:pt>
                  <c:pt idx="189">
                    <c:v>Mon 06/Feb/2023</c:v>
                  </c:pt>
                  <c:pt idx="190">
                    <c:v>Tue 07/Feb/2023</c:v>
                  </c:pt>
                  <c:pt idx="191">
                    <c:v>Wed 08/Feb/2023</c:v>
                  </c:pt>
                  <c:pt idx="192">
                    <c:v>Thu 09/Feb/2023</c:v>
                  </c:pt>
                  <c:pt idx="193">
                    <c:v>Fri 10/Feb/2023</c:v>
                  </c:pt>
                  <c:pt idx="194">
                    <c:v>Sat 11/Feb/2023</c:v>
                  </c:pt>
                  <c:pt idx="195">
                    <c:v>Sun 12/Feb/2023</c:v>
                  </c:pt>
                  <c:pt idx="196">
                    <c:v>Mon 13/Feb/2023</c:v>
                  </c:pt>
                  <c:pt idx="197">
                    <c:v>Tue 14/Feb/2023</c:v>
                  </c:pt>
                  <c:pt idx="198">
                    <c:v>Wed 15/Feb/2023</c:v>
                  </c:pt>
                  <c:pt idx="199">
                    <c:v>Thu 16/Feb/2023</c:v>
                  </c:pt>
                  <c:pt idx="200">
                    <c:v>Fri 17/Feb/2023</c:v>
                  </c:pt>
                  <c:pt idx="201">
                    <c:v>Sat 18/Feb/2023</c:v>
                  </c:pt>
                  <c:pt idx="202">
                    <c:v>Sun 19/Feb/2023</c:v>
                  </c:pt>
                  <c:pt idx="203">
                    <c:v>Mon 20/Feb/2023</c:v>
                  </c:pt>
                  <c:pt idx="204">
                    <c:v>Tue 21/Feb/2023</c:v>
                  </c:pt>
                  <c:pt idx="205">
                    <c:v>Wed 22/Feb/2023</c:v>
                  </c:pt>
                  <c:pt idx="206">
                    <c:v>Thu 23/Feb/2023</c:v>
                  </c:pt>
                  <c:pt idx="207">
                    <c:v>Fri 24/Feb/2023</c:v>
                  </c:pt>
                  <c:pt idx="208">
                    <c:v>Sat 25/Feb/2023</c:v>
                  </c:pt>
                  <c:pt idx="209">
                    <c:v>Sun 26/Feb/2023</c:v>
                  </c:pt>
                  <c:pt idx="210">
                    <c:v>Mon 27/Feb/2023</c:v>
                  </c:pt>
                  <c:pt idx="211">
                    <c:v>Tue 28/Feb/2023</c:v>
                  </c:pt>
                  <c:pt idx="212">
                    <c:v>Wed 01/Mar/2023</c:v>
                  </c:pt>
                  <c:pt idx="213">
                    <c:v>Thu 02/Mar/2023</c:v>
                  </c:pt>
                  <c:pt idx="214">
                    <c:v>Fri 03/Mar/2023</c:v>
                  </c:pt>
                  <c:pt idx="215">
                    <c:v>Sat 04/Mar/2023</c:v>
                  </c:pt>
                  <c:pt idx="216">
                    <c:v>Sun 05/Mar/2023</c:v>
                  </c:pt>
                  <c:pt idx="217">
                    <c:v>Mon 06/Mar/2023</c:v>
                  </c:pt>
                  <c:pt idx="218">
                    <c:v>Tue 07/Mar/2023</c:v>
                  </c:pt>
                  <c:pt idx="219">
                    <c:v>Wed 08/Mar/2023</c:v>
                  </c:pt>
                  <c:pt idx="220">
                    <c:v>Thu 09/Mar/2023</c:v>
                  </c:pt>
                  <c:pt idx="221">
                    <c:v>Fri 10/Mar/2023</c:v>
                  </c:pt>
                  <c:pt idx="222">
                    <c:v>Sat 11/Mar/2023</c:v>
                  </c:pt>
                  <c:pt idx="223">
                    <c:v>Sun 12/Mar/2023</c:v>
                  </c:pt>
                  <c:pt idx="224">
                    <c:v>Mon 13/Mar/2023</c:v>
                  </c:pt>
                  <c:pt idx="225">
                    <c:v>Tue 14/Mar/2023</c:v>
                  </c:pt>
                  <c:pt idx="226">
                    <c:v>Wed 15/Mar/2023</c:v>
                  </c:pt>
                  <c:pt idx="227">
                    <c:v>Thu 16/Mar/2023</c:v>
                  </c:pt>
                  <c:pt idx="228">
                    <c:v>Fri 17/Mar/2023</c:v>
                  </c:pt>
                  <c:pt idx="229">
                    <c:v>Sat 18/Mar/2023</c:v>
                  </c:pt>
                  <c:pt idx="230">
                    <c:v>Sun 19/Mar/2023</c:v>
                  </c:pt>
                  <c:pt idx="231">
                    <c:v>Mon 20/Mar/2023</c:v>
                  </c:pt>
                  <c:pt idx="232">
                    <c:v>Tue 21/Mar/2023</c:v>
                  </c:pt>
                  <c:pt idx="233">
                    <c:v>Wed 22/Mar/2023</c:v>
                  </c:pt>
                  <c:pt idx="234">
                    <c:v>Thu 23/Mar/2023</c:v>
                  </c:pt>
                  <c:pt idx="235">
                    <c:v>Fri 24/Mar/2023</c:v>
                  </c:pt>
                  <c:pt idx="236">
                    <c:v>Sat 25/Mar/2023</c:v>
                  </c:pt>
                  <c:pt idx="237">
                    <c:v>Sun 26/Mar/2023</c:v>
                  </c:pt>
                  <c:pt idx="238">
                    <c:v>Mon 27/Mar/2023</c:v>
                  </c:pt>
                  <c:pt idx="239">
                    <c:v>Tue 28/Mar/2023</c:v>
                  </c:pt>
                  <c:pt idx="240">
                    <c:v>Wed 29/Mar/2023</c:v>
                  </c:pt>
                  <c:pt idx="241">
                    <c:v>Thu 30/Mar/2023</c:v>
                  </c:pt>
                  <c:pt idx="242">
                    <c:v>Fri 31/Mar/2023</c:v>
                  </c:pt>
                  <c:pt idx="243">
                    <c:v>Sat 01/Apr/2023</c:v>
                  </c:pt>
                  <c:pt idx="244">
                    <c:v>Sun 02/Apr/2023</c:v>
                  </c:pt>
                  <c:pt idx="245">
                    <c:v>Mon 03/Apr/2023</c:v>
                  </c:pt>
                  <c:pt idx="246">
                    <c:v>Tue 04/Apr/2023</c:v>
                  </c:pt>
                  <c:pt idx="247">
                    <c:v>Wed 05/Apr/2023</c:v>
                  </c:pt>
                  <c:pt idx="248">
                    <c:v>Thu 06/Apr/2023</c:v>
                  </c:pt>
                  <c:pt idx="249">
                    <c:v>Fri 07/Apr/2023</c:v>
                  </c:pt>
                  <c:pt idx="250">
                    <c:v>Sat 08/Apr/2023</c:v>
                  </c:pt>
                  <c:pt idx="251">
                    <c:v>Sun 09/Apr/2023</c:v>
                  </c:pt>
                  <c:pt idx="252">
                    <c:v>Mon 10/Apr/2023</c:v>
                  </c:pt>
                  <c:pt idx="253">
                    <c:v>Tue 11/Apr/2023</c:v>
                  </c:pt>
                  <c:pt idx="254">
                    <c:v>Wed 12/Apr/2023</c:v>
                  </c:pt>
                  <c:pt idx="255">
                    <c:v>Thu 13/Apr/2023</c:v>
                  </c:pt>
                  <c:pt idx="256">
                    <c:v>Fri 14/Apr/2023</c:v>
                  </c:pt>
                  <c:pt idx="257">
                    <c:v>Sat 15/Apr/2023</c:v>
                  </c:pt>
                  <c:pt idx="258">
                    <c:v>Sun 16/Apr/2023</c:v>
                  </c:pt>
                  <c:pt idx="259">
                    <c:v>Mon 17/Apr/2023</c:v>
                  </c:pt>
                  <c:pt idx="260">
                    <c:v>Tue 18/Apr/2023</c:v>
                  </c:pt>
                  <c:pt idx="261">
                    <c:v>Wed 19/Apr/2023</c:v>
                  </c:pt>
                  <c:pt idx="262">
                    <c:v>Thu 20/Apr/2023</c:v>
                  </c:pt>
                  <c:pt idx="263">
                    <c:v>Fri 21/Apr/2023</c:v>
                  </c:pt>
                  <c:pt idx="264">
                    <c:v>Sat 22/Apr/2023</c:v>
                  </c:pt>
                  <c:pt idx="265">
                    <c:v>Sun 23/Apr/2023</c:v>
                  </c:pt>
                  <c:pt idx="266">
                    <c:v>Mon 24/Apr/2023</c:v>
                  </c:pt>
                  <c:pt idx="267">
                    <c:v>Tue 25/Apr/2023</c:v>
                  </c:pt>
                  <c:pt idx="268">
                    <c:v>Wed 26/Apr/2023</c:v>
                  </c:pt>
                  <c:pt idx="269">
                    <c:v>Thu 27/Apr/2023</c:v>
                  </c:pt>
                  <c:pt idx="270">
                    <c:v>Fri 28/Apr/2023</c:v>
                  </c:pt>
                  <c:pt idx="271">
                    <c:v>Sat 29/Apr/2023</c:v>
                  </c:pt>
                  <c:pt idx="272">
                    <c:v>Sun 30/Apr/2023</c:v>
                  </c:pt>
                  <c:pt idx="273">
                    <c:v>Mon 01/May/2023</c:v>
                  </c:pt>
                  <c:pt idx="274">
                    <c:v>Tue 02/May/2023</c:v>
                  </c:pt>
                  <c:pt idx="275">
                    <c:v>Wed 03/May/2023</c:v>
                  </c:pt>
                  <c:pt idx="276">
                    <c:v>Thu 04/May/2023</c:v>
                  </c:pt>
                  <c:pt idx="277">
                    <c:v>Fri 05/May/2023</c:v>
                  </c:pt>
                  <c:pt idx="278">
                    <c:v>Sat 06/May/2023</c:v>
                  </c:pt>
                  <c:pt idx="279">
                    <c:v>Sun 07/May/2023</c:v>
                  </c:pt>
                  <c:pt idx="280">
                    <c:v>Mon 08/May/2023</c:v>
                  </c:pt>
                  <c:pt idx="281">
                    <c:v>Tue 09/May/2023</c:v>
                  </c:pt>
                  <c:pt idx="282">
                    <c:v>Wed 10/May/2023</c:v>
                  </c:pt>
                  <c:pt idx="283">
                    <c:v>Thu 11/May/2023</c:v>
                  </c:pt>
                  <c:pt idx="284">
                    <c:v>Fri 12/May/2023</c:v>
                  </c:pt>
                  <c:pt idx="285">
                    <c:v>Sat 13/May/2023</c:v>
                  </c:pt>
                  <c:pt idx="286">
                    <c:v>Sun 14/May/2023</c:v>
                  </c:pt>
                  <c:pt idx="287">
                    <c:v>Mon 15/May/2023</c:v>
                  </c:pt>
                  <c:pt idx="288">
                    <c:v>Tue 16/May/2023</c:v>
                  </c:pt>
                  <c:pt idx="289">
                    <c:v>Wed 17/May/2023</c:v>
                  </c:pt>
                  <c:pt idx="290">
                    <c:v>Thu 18/May/2023</c:v>
                  </c:pt>
                  <c:pt idx="291">
                    <c:v>Fri 19/May/2023</c:v>
                  </c:pt>
                  <c:pt idx="292">
                    <c:v>Sat 20/May/2023</c:v>
                  </c:pt>
                  <c:pt idx="293">
                    <c:v>Sun 21/May/2023</c:v>
                  </c:pt>
                  <c:pt idx="294">
                    <c:v>Mon 22/May/2023</c:v>
                  </c:pt>
                  <c:pt idx="295">
                    <c:v>Tue 23/May/2023</c:v>
                  </c:pt>
                  <c:pt idx="296">
                    <c:v>Wed 24/May/2023</c:v>
                  </c:pt>
                  <c:pt idx="297">
                    <c:v>Thu 25/May/2023</c:v>
                  </c:pt>
                  <c:pt idx="298">
                    <c:v>Fri 26/May/2023</c:v>
                  </c:pt>
                  <c:pt idx="299">
                    <c:v>Sat 27/May/2023</c:v>
                  </c:pt>
                  <c:pt idx="300">
                    <c:v>Sun 28/May/2023</c:v>
                  </c:pt>
                  <c:pt idx="301">
                    <c:v>Mon 29/May/2023</c:v>
                  </c:pt>
                  <c:pt idx="302">
                    <c:v>Tue 30/May/2023</c:v>
                  </c:pt>
                  <c:pt idx="303">
                    <c:v>Wed 31/May/2023</c:v>
                  </c:pt>
                  <c:pt idx="304">
                    <c:v>Thu 01/Jun/2023</c:v>
                  </c:pt>
                  <c:pt idx="305">
                    <c:v>Fri 02/Jun/2023</c:v>
                  </c:pt>
                  <c:pt idx="306">
                    <c:v>Sat 03/Jun/2023</c:v>
                  </c:pt>
                  <c:pt idx="307">
                    <c:v>Sun 04/Jun/2023</c:v>
                  </c:pt>
                  <c:pt idx="308">
                    <c:v>Mon 05/Jun/2023</c:v>
                  </c:pt>
                  <c:pt idx="309">
                    <c:v>Tue 06/Jun/2023</c:v>
                  </c:pt>
                  <c:pt idx="310">
                    <c:v>Wed 07/Jun/2023</c:v>
                  </c:pt>
                  <c:pt idx="311">
                    <c:v>Thu 08/Jun/2023</c:v>
                  </c:pt>
                  <c:pt idx="312">
                    <c:v>Fri 09/Jun/2023</c:v>
                  </c:pt>
                  <c:pt idx="313">
                    <c:v>Sat 10/Jun/2023</c:v>
                  </c:pt>
                  <c:pt idx="314">
                    <c:v>Sun 11/Jun/2023</c:v>
                  </c:pt>
                  <c:pt idx="315">
                    <c:v>Mon 12/Jun/2023</c:v>
                  </c:pt>
                  <c:pt idx="316">
                    <c:v>Tue 13/Jun/2023</c:v>
                  </c:pt>
                  <c:pt idx="317">
                    <c:v>Wed 14/Jun/2023</c:v>
                  </c:pt>
                  <c:pt idx="318">
                    <c:v>Thu 15/Jun/2023</c:v>
                  </c:pt>
                  <c:pt idx="319">
                    <c:v>Fri 16/Jun/2023</c:v>
                  </c:pt>
                  <c:pt idx="320">
                    <c:v>Sat 17/Jun/2023</c:v>
                  </c:pt>
                  <c:pt idx="321">
                    <c:v>Sun 18/Jun/2023</c:v>
                  </c:pt>
                  <c:pt idx="322">
                    <c:v>Mon 19/Jun/2023</c:v>
                  </c:pt>
                  <c:pt idx="323">
                    <c:v>Tue 20/Jun/2023</c:v>
                  </c:pt>
                  <c:pt idx="324">
                    <c:v>Wed 21/Jun/2023</c:v>
                  </c:pt>
                  <c:pt idx="325">
                    <c:v>Thu 22/Jun/2023</c:v>
                  </c:pt>
                  <c:pt idx="326">
                    <c:v>Fri 23/Jun/2023</c:v>
                  </c:pt>
                  <c:pt idx="327">
                    <c:v>Sat 24/Jun/2023</c:v>
                  </c:pt>
                  <c:pt idx="328">
                    <c:v>Sun 25/Jun/2023</c:v>
                  </c:pt>
                  <c:pt idx="329">
                    <c:v>Mon 26/Jun/2023</c:v>
                  </c:pt>
                  <c:pt idx="330">
                    <c:v>Tue 27/Jun/2023</c:v>
                  </c:pt>
                  <c:pt idx="331">
                    <c:v>Wed 28/Jun/2023</c:v>
                  </c:pt>
                  <c:pt idx="332">
                    <c:v>Thu 29/Jun/2023</c:v>
                  </c:pt>
                  <c:pt idx="333">
                    <c:v>Fri 30/Jun/2023</c:v>
                  </c:pt>
                  <c:pt idx="334">
                    <c:v>Sat 01/Jul/2023</c:v>
                  </c:pt>
                  <c:pt idx="335">
                    <c:v>Sun 02/Jul/2023</c:v>
                  </c:pt>
                  <c:pt idx="336">
                    <c:v>Mon 03/Jul/2023</c:v>
                  </c:pt>
                  <c:pt idx="337">
                    <c:v>Tue 04/Jul/2023</c:v>
                  </c:pt>
                  <c:pt idx="338">
                    <c:v>Wed 05/Jul/2023</c:v>
                  </c:pt>
                  <c:pt idx="339">
                    <c:v>Thu 06/Jul/2023</c:v>
                  </c:pt>
                  <c:pt idx="340">
                    <c:v>Fri 07/Jul/2023</c:v>
                  </c:pt>
                  <c:pt idx="341">
                    <c:v>Sat 08/Jul/2023</c:v>
                  </c:pt>
                  <c:pt idx="342">
                    <c:v>Sun 09/Jul/2023</c:v>
                  </c:pt>
                  <c:pt idx="343">
                    <c:v>Mon 10/Jul/2023</c:v>
                  </c:pt>
                  <c:pt idx="344">
                    <c:v>Tue 11/Jul/2023</c:v>
                  </c:pt>
                  <c:pt idx="345">
                    <c:v>Wed 12/Jul/2023</c:v>
                  </c:pt>
                  <c:pt idx="346">
                    <c:v>Thu 13/Jul/2023</c:v>
                  </c:pt>
                  <c:pt idx="347">
                    <c:v>Fri 14/Jul/2023</c:v>
                  </c:pt>
                  <c:pt idx="348">
                    <c:v>Sat 15/Jul/2023</c:v>
                  </c:pt>
                  <c:pt idx="349">
                    <c:v>Sun 16/Jul/2023</c:v>
                  </c:pt>
                  <c:pt idx="350">
                    <c:v>Mon 17/Jul/2023</c:v>
                  </c:pt>
                  <c:pt idx="351">
                    <c:v>Tue 18/Jul/2023</c:v>
                  </c:pt>
                  <c:pt idx="352">
                    <c:v>Wed 19/Jul/2023</c:v>
                  </c:pt>
                  <c:pt idx="353">
                    <c:v>Thu 20/Jul/2023</c:v>
                  </c:pt>
                  <c:pt idx="354">
                    <c:v>Fri 21/Jul/2023</c:v>
                  </c:pt>
                  <c:pt idx="355">
                    <c:v>Sat 22/Jul/2023</c:v>
                  </c:pt>
                  <c:pt idx="356">
                    <c:v>Sun 23/Jul/2023</c:v>
                  </c:pt>
                  <c:pt idx="357">
                    <c:v>Mon 24/Jul/2023</c:v>
                  </c:pt>
                  <c:pt idx="358">
                    <c:v>Tue 25/Jul/2023</c:v>
                  </c:pt>
                  <c:pt idx="359">
                    <c:v>Wed 26/Jul/2023</c:v>
                  </c:pt>
                  <c:pt idx="360">
                    <c:v>Thu 27/Jul/2023</c:v>
                  </c:pt>
                  <c:pt idx="361">
                    <c:v>Fri 28/Jul/2023</c:v>
                  </c:pt>
                  <c:pt idx="362">
                    <c:v>Sat 29/Jul/2023</c:v>
                  </c:pt>
                  <c:pt idx="363">
                    <c:v>Sun 30/Jul/2023</c:v>
                  </c:pt>
                  <c:pt idx="364">
                    <c:v>Mon 31/Jul/2023</c:v>
                  </c:pt>
                  <c:pt idx="365">
                    <c:v>Tue 01/Aug/2023</c:v>
                  </c:pt>
                  <c:pt idx="366">
                    <c:v>Wed 02/Aug/2023</c:v>
                  </c:pt>
                  <c:pt idx="367">
                    <c:v>Thu 03/Aug/2023</c:v>
                  </c:pt>
                  <c:pt idx="368">
                    <c:v>Fri 04/Aug/2023</c:v>
                  </c:pt>
                  <c:pt idx="369">
                    <c:v>Sat 05/Aug/2023</c:v>
                  </c:pt>
                  <c:pt idx="370">
                    <c:v>Sun 06/Aug/2023</c:v>
                  </c:pt>
                  <c:pt idx="371">
                    <c:v>Mon 07/Aug/2023</c:v>
                  </c:pt>
                  <c:pt idx="372">
                    <c:v>Tue 08/Aug/2023</c:v>
                  </c:pt>
                  <c:pt idx="373">
                    <c:v>Wed 09/Aug/2023</c:v>
                  </c:pt>
                  <c:pt idx="374">
                    <c:v>Thu 10/Aug/2023</c:v>
                  </c:pt>
                  <c:pt idx="375">
                    <c:v>Fri 11/Aug/2023</c:v>
                  </c:pt>
                  <c:pt idx="376">
                    <c:v>Sat 12/Aug/2023</c:v>
                  </c:pt>
                  <c:pt idx="377">
                    <c:v>Sun 13/Aug/2023</c:v>
                  </c:pt>
                  <c:pt idx="378">
                    <c:v>Mon 14/Aug/2023</c:v>
                  </c:pt>
                  <c:pt idx="379">
                    <c:v>Tue 15/Aug/2023</c:v>
                  </c:pt>
                  <c:pt idx="380">
                    <c:v>Wed 16/Aug/2023</c:v>
                  </c:pt>
                  <c:pt idx="381">
                    <c:v>Thu 17/Aug/2023</c:v>
                  </c:pt>
                  <c:pt idx="382">
                    <c:v>Fri 18/Aug/2023</c:v>
                  </c:pt>
                  <c:pt idx="383">
                    <c:v>Sat 19/Aug/2023</c:v>
                  </c:pt>
                  <c:pt idx="384">
                    <c:v>Sun 20/Aug/2023</c:v>
                  </c:pt>
                  <c:pt idx="385">
                    <c:v>Mon 21/Aug/2023</c:v>
                  </c:pt>
                  <c:pt idx="386">
                    <c:v>Tue 22/Aug/2023</c:v>
                  </c:pt>
                  <c:pt idx="387">
                    <c:v>Wed 23/Aug/2023</c:v>
                  </c:pt>
                  <c:pt idx="388">
                    <c:v>Thu 24/Aug/2023</c:v>
                  </c:pt>
                  <c:pt idx="389">
                    <c:v>Fri 25/Aug/2023</c:v>
                  </c:pt>
                  <c:pt idx="390">
                    <c:v>Sat 26/Aug/2023</c:v>
                  </c:pt>
                  <c:pt idx="391">
                    <c:v>Sun 27/Aug/2023</c:v>
                  </c:pt>
                  <c:pt idx="392">
                    <c:v>Mon 28/Aug/2023</c:v>
                  </c:pt>
                  <c:pt idx="393">
                    <c:v>Tue 29/Aug/2023</c:v>
                  </c:pt>
                  <c:pt idx="394">
                    <c:v>Wed 30/Aug/2023</c:v>
                  </c:pt>
                  <c:pt idx="395">
                    <c:v>Thu 31/Aug/2023</c:v>
                  </c:pt>
                </c:lvl>
              </c:multiLvlStrCache>
            </c:multiLvlStrRef>
          </c:cat>
          <c:val>
            <c:numRef>
              <c:f>'5. GGR Costs'!$D$226:$D$621</c:f>
              <c:numCache>
                <c:formatCode>General</c:formatCode>
                <c:ptCount val="396"/>
                <c:pt idx="0">
                  <c:v>630</c:v>
                </c:pt>
                <c:pt idx="1">
                  <c:v>630</c:v>
                </c:pt>
                <c:pt idx="2">
                  <c:v>630</c:v>
                </c:pt>
                <c:pt idx="3">
                  <c:v>650</c:v>
                </c:pt>
                <c:pt idx="4">
                  <c:v>680</c:v>
                </c:pt>
                <c:pt idx="5">
                  <c:v>680</c:v>
                </c:pt>
                <c:pt idx="6">
                  <c:v>650</c:v>
                </c:pt>
                <c:pt idx="7">
                  <c:v>630</c:v>
                </c:pt>
                <c:pt idx="8">
                  <c:v>630</c:v>
                </c:pt>
                <c:pt idx="9">
                  <c:v>630</c:v>
                </c:pt>
                <c:pt idx="10">
                  <c:v>650</c:v>
                </c:pt>
                <c:pt idx="11">
                  <c:v>680</c:v>
                </c:pt>
                <c:pt idx="12">
                  <c:v>680</c:v>
                </c:pt>
                <c:pt idx="13">
                  <c:v>650</c:v>
                </c:pt>
                <c:pt idx="14">
                  <c:v>630</c:v>
                </c:pt>
                <c:pt idx="15">
                  <c:v>630</c:v>
                </c:pt>
                <c:pt idx="16">
                  <c:v>630</c:v>
                </c:pt>
                <c:pt idx="17">
                  <c:v>650</c:v>
                </c:pt>
                <c:pt idx="18">
                  <c:v>680</c:v>
                </c:pt>
                <c:pt idx="19">
                  <c:v>680</c:v>
                </c:pt>
                <c:pt idx="20">
                  <c:v>650</c:v>
                </c:pt>
                <c:pt idx="21">
                  <c:v>630</c:v>
                </c:pt>
                <c:pt idx="22">
                  <c:v>630</c:v>
                </c:pt>
                <c:pt idx="23">
                  <c:v>630</c:v>
                </c:pt>
                <c:pt idx="24">
                  <c:v>650</c:v>
                </c:pt>
                <c:pt idx="25">
                  <c:v>680</c:v>
                </c:pt>
                <c:pt idx="26">
                  <c:v>680</c:v>
                </c:pt>
                <c:pt idx="27">
                  <c:v>650</c:v>
                </c:pt>
                <c:pt idx="28">
                  <c:v>630</c:v>
                </c:pt>
                <c:pt idx="29">
                  <c:v>630</c:v>
                </c:pt>
                <c:pt idx="30">
                  <c:v>630</c:v>
                </c:pt>
                <c:pt idx="31">
                  <c:v>608</c:v>
                </c:pt>
                <c:pt idx="32">
                  <c:v>637</c:v>
                </c:pt>
                <c:pt idx="33">
                  <c:v>637</c:v>
                </c:pt>
                <c:pt idx="34">
                  <c:v>608</c:v>
                </c:pt>
                <c:pt idx="35">
                  <c:v>587</c:v>
                </c:pt>
                <c:pt idx="36">
                  <c:v>587</c:v>
                </c:pt>
                <c:pt idx="37">
                  <c:v>587</c:v>
                </c:pt>
                <c:pt idx="38">
                  <c:v>608</c:v>
                </c:pt>
                <c:pt idx="39">
                  <c:v>637</c:v>
                </c:pt>
                <c:pt idx="40">
                  <c:v>637</c:v>
                </c:pt>
                <c:pt idx="41">
                  <c:v>608</c:v>
                </c:pt>
                <c:pt idx="42">
                  <c:v>587</c:v>
                </c:pt>
                <c:pt idx="43">
                  <c:v>587</c:v>
                </c:pt>
                <c:pt idx="44">
                  <c:v>587</c:v>
                </c:pt>
                <c:pt idx="45">
                  <c:v>608</c:v>
                </c:pt>
                <c:pt idx="46">
                  <c:v>637</c:v>
                </c:pt>
                <c:pt idx="47">
                  <c:v>637</c:v>
                </c:pt>
                <c:pt idx="48">
                  <c:v>608</c:v>
                </c:pt>
                <c:pt idx="49">
                  <c:v>587</c:v>
                </c:pt>
                <c:pt idx="50">
                  <c:v>587</c:v>
                </c:pt>
                <c:pt idx="51">
                  <c:v>587</c:v>
                </c:pt>
                <c:pt idx="52">
                  <c:v>608</c:v>
                </c:pt>
                <c:pt idx="53">
                  <c:v>637</c:v>
                </c:pt>
                <c:pt idx="54">
                  <c:v>637</c:v>
                </c:pt>
                <c:pt idx="55">
                  <c:v>608</c:v>
                </c:pt>
                <c:pt idx="56">
                  <c:v>587</c:v>
                </c:pt>
                <c:pt idx="57">
                  <c:v>587</c:v>
                </c:pt>
                <c:pt idx="58">
                  <c:v>587</c:v>
                </c:pt>
                <c:pt idx="59">
                  <c:v>608</c:v>
                </c:pt>
                <c:pt idx="60">
                  <c:v>637</c:v>
                </c:pt>
                <c:pt idx="61">
                  <c:v>593</c:v>
                </c:pt>
                <c:pt idx="62">
                  <c:v>567</c:v>
                </c:pt>
                <c:pt idx="63">
                  <c:v>543</c:v>
                </c:pt>
                <c:pt idx="64">
                  <c:v>543</c:v>
                </c:pt>
                <c:pt idx="65">
                  <c:v>543</c:v>
                </c:pt>
                <c:pt idx="66">
                  <c:v>567</c:v>
                </c:pt>
                <c:pt idx="67">
                  <c:v>593</c:v>
                </c:pt>
                <c:pt idx="68">
                  <c:v>593</c:v>
                </c:pt>
                <c:pt idx="69">
                  <c:v>567</c:v>
                </c:pt>
                <c:pt idx="70">
                  <c:v>543</c:v>
                </c:pt>
                <c:pt idx="71">
                  <c:v>543</c:v>
                </c:pt>
                <c:pt idx="72">
                  <c:v>543</c:v>
                </c:pt>
                <c:pt idx="73">
                  <c:v>567</c:v>
                </c:pt>
                <c:pt idx="74">
                  <c:v>593</c:v>
                </c:pt>
                <c:pt idx="75">
                  <c:v>593</c:v>
                </c:pt>
                <c:pt idx="76">
                  <c:v>567</c:v>
                </c:pt>
                <c:pt idx="77">
                  <c:v>543</c:v>
                </c:pt>
                <c:pt idx="78">
                  <c:v>543</c:v>
                </c:pt>
                <c:pt idx="79">
                  <c:v>543</c:v>
                </c:pt>
                <c:pt idx="80">
                  <c:v>567</c:v>
                </c:pt>
                <c:pt idx="81">
                  <c:v>593</c:v>
                </c:pt>
                <c:pt idx="82">
                  <c:v>593</c:v>
                </c:pt>
                <c:pt idx="83">
                  <c:v>567</c:v>
                </c:pt>
                <c:pt idx="84">
                  <c:v>587</c:v>
                </c:pt>
                <c:pt idx="85">
                  <c:v>587</c:v>
                </c:pt>
                <c:pt idx="86">
                  <c:v>587</c:v>
                </c:pt>
                <c:pt idx="87">
                  <c:v>608</c:v>
                </c:pt>
                <c:pt idx="88">
                  <c:v>637</c:v>
                </c:pt>
                <c:pt idx="89">
                  <c:v>637</c:v>
                </c:pt>
                <c:pt idx="90">
                  <c:v>608</c:v>
                </c:pt>
                <c:pt idx="91">
                  <c:v>587</c:v>
                </c:pt>
                <c:pt idx="92">
                  <c:v>500</c:v>
                </c:pt>
                <c:pt idx="93">
                  <c:v>500</c:v>
                </c:pt>
                <c:pt idx="94">
                  <c:v>525</c:v>
                </c:pt>
                <c:pt idx="95">
                  <c:v>550</c:v>
                </c:pt>
                <c:pt idx="96">
                  <c:v>550</c:v>
                </c:pt>
                <c:pt idx="97">
                  <c:v>525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525</c:v>
                </c:pt>
                <c:pt idx="102">
                  <c:v>550</c:v>
                </c:pt>
                <c:pt idx="103">
                  <c:v>550</c:v>
                </c:pt>
                <c:pt idx="104">
                  <c:v>525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525</c:v>
                </c:pt>
                <c:pt idx="109">
                  <c:v>550</c:v>
                </c:pt>
                <c:pt idx="110">
                  <c:v>550</c:v>
                </c:pt>
                <c:pt idx="111">
                  <c:v>525</c:v>
                </c:pt>
                <c:pt idx="112">
                  <c:v>500</c:v>
                </c:pt>
                <c:pt idx="113">
                  <c:v>500</c:v>
                </c:pt>
                <c:pt idx="114">
                  <c:v>500</c:v>
                </c:pt>
                <c:pt idx="115">
                  <c:v>525</c:v>
                </c:pt>
                <c:pt idx="116">
                  <c:v>550</c:v>
                </c:pt>
                <c:pt idx="117">
                  <c:v>550</c:v>
                </c:pt>
                <c:pt idx="118">
                  <c:v>525</c:v>
                </c:pt>
                <c:pt idx="119">
                  <c:v>500</c:v>
                </c:pt>
                <c:pt idx="120">
                  <c:v>500</c:v>
                </c:pt>
                <c:pt idx="121">
                  <c:v>500</c:v>
                </c:pt>
                <c:pt idx="122">
                  <c:v>525</c:v>
                </c:pt>
                <c:pt idx="123">
                  <c:v>550</c:v>
                </c:pt>
                <c:pt idx="124">
                  <c:v>550</c:v>
                </c:pt>
                <c:pt idx="125">
                  <c:v>525</c:v>
                </c:pt>
                <c:pt idx="126">
                  <c:v>500</c:v>
                </c:pt>
                <c:pt idx="127">
                  <c:v>500</c:v>
                </c:pt>
                <c:pt idx="128">
                  <c:v>500</c:v>
                </c:pt>
                <c:pt idx="129">
                  <c:v>525</c:v>
                </c:pt>
                <c:pt idx="130">
                  <c:v>550</c:v>
                </c:pt>
                <c:pt idx="131">
                  <c:v>550</c:v>
                </c:pt>
                <c:pt idx="132">
                  <c:v>525</c:v>
                </c:pt>
                <c:pt idx="133">
                  <c:v>500</c:v>
                </c:pt>
                <c:pt idx="134">
                  <c:v>500</c:v>
                </c:pt>
                <c:pt idx="135">
                  <c:v>500</c:v>
                </c:pt>
                <c:pt idx="136">
                  <c:v>525</c:v>
                </c:pt>
                <c:pt idx="137">
                  <c:v>550</c:v>
                </c:pt>
                <c:pt idx="138">
                  <c:v>550</c:v>
                </c:pt>
                <c:pt idx="139">
                  <c:v>525</c:v>
                </c:pt>
                <c:pt idx="140">
                  <c:v>630</c:v>
                </c:pt>
                <c:pt idx="141">
                  <c:v>630</c:v>
                </c:pt>
                <c:pt idx="142">
                  <c:v>630</c:v>
                </c:pt>
                <c:pt idx="143">
                  <c:v>650</c:v>
                </c:pt>
                <c:pt idx="144">
                  <c:v>680</c:v>
                </c:pt>
                <c:pt idx="145">
                  <c:v>680</c:v>
                </c:pt>
                <c:pt idx="146">
                  <c:v>650</c:v>
                </c:pt>
                <c:pt idx="147">
                  <c:v>630</c:v>
                </c:pt>
                <c:pt idx="148">
                  <c:v>630</c:v>
                </c:pt>
                <c:pt idx="149">
                  <c:v>630</c:v>
                </c:pt>
                <c:pt idx="150">
                  <c:v>650</c:v>
                </c:pt>
                <c:pt idx="151">
                  <c:v>680</c:v>
                </c:pt>
                <c:pt idx="152">
                  <c:v>680</c:v>
                </c:pt>
                <c:pt idx="153">
                  <c:v>682.5</c:v>
                </c:pt>
                <c:pt idx="154">
                  <c:v>661.5</c:v>
                </c:pt>
                <c:pt idx="155">
                  <c:v>661.5</c:v>
                </c:pt>
                <c:pt idx="156">
                  <c:v>661.5</c:v>
                </c:pt>
                <c:pt idx="157">
                  <c:v>551.25</c:v>
                </c:pt>
                <c:pt idx="158">
                  <c:v>577.5</c:v>
                </c:pt>
                <c:pt idx="159">
                  <c:v>577.5</c:v>
                </c:pt>
                <c:pt idx="160">
                  <c:v>551.25</c:v>
                </c:pt>
                <c:pt idx="161">
                  <c:v>525</c:v>
                </c:pt>
                <c:pt idx="162">
                  <c:v>525</c:v>
                </c:pt>
                <c:pt idx="163">
                  <c:v>525</c:v>
                </c:pt>
                <c:pt idx="164">
                  <c:v>551.25</c:v>
                </c:pt>
                <c:pt idx="165">
                  <c:v>577.5</c:v>
                </c:pt>
                <c:pt idx="166">
                  <c:v>577.5</c:v>
                </c:pt>
                <c:pt idx="167">
                  <c:v>551.25</c:v>
                </c:pt>
                <c:pt idx="168">
                  <c:v>525</c:v>
                </c:pt>
                <c:pt idx="169">
                  <c:v>525</c:v>
                </c:pt>
                <c:pt idx="170">
                  <c:v>525</c:v>
                </c:pt>
                <c:pt idx="171">
                  <c:v>551.25</c:v>
                </c:pt>
                <c:pt idx="172">
                  <c:v>577.5</c:v>
                </c:pt>
                <c:pt idx="173">
                  <c:v>577.5</c:v>
                </c:pt>
                <c:pt idx="174">
                  <c:v>551.25</c:v>
                </c:pt>
                <c:pt idx="175">
                  <c:v>525</c:v>
                </c:pt>
                <c:pt idx="176">
                  <c:v>525</c:v>
                </c:pt>
                <c:pt idx="177">
                  <c:v>525</c:v>
                </c:pt>
                <c:pt idx="178">
                  <c:v>551.25</c:v>
                </c:pt>
                <c:pt idx="179">
                  <c:v>577.5</c:v>
                </c:pt>
                <c:pt idx="180">
                  <c:v>577.5</c:v>
                </c:pt>
                <c:pt idx="181">
                  <c:v>551.25</c:v>
                </c:pt>
                <c:pt idx="182">
                  <c:v>525</c:v>
                </c:pt>
                <c:pt idx="183">
                  <c:v>525</c:v>
                </c:pt>
                <c:pt idx="184">
                  <c:v>525</c:v>
                </c:pt>
                <c:pt idx="185">
                  <c:v>551.25</c:v>
                </c:pt>
                <c:pt idx="186">
                  <c:v>577.5</c:v>
                </c:pt>
                <c:pt idx="187">
                  <c:v>577.5</c:v>
                </c:pt>
                <c:pt idx="188">
                  <c:v>551.25</c:v>
                </c:pt>
                <c:pt idx="189">
                  <c:v>525</c:v>
                </c:pt>
                <c:pt idx="190">
                  <c:v>525</c:v>
                </c:pt>
                <c:pt idx="191">
                  <c:v>525</c:v>
                </c:pt>
                <c:pt idx="192">
                  <c:v>551.25</c:v>
                </c:pt>
                <c:pt idx="193">
                  <c:v>577.5</c:v>
                </c:pt>
                <c:pt idx="194">
                  <c:v>577.5</c:v>
                </c:pt>
                <c:pt idx="195">
                  <c:v>551.25</c:v>
                </c:pt>
                <c:pt idx="196">
                  <c:v>525</c:v>
                </c:pt>
                <c:pt idx="197">
                  <c:v>525</c:v>
                </c:pt>
                <c:pt idx="198">
                  <c:v>525</c:v>
                </c:pt>
                <c:pt idx="199">
                  <c:v>551.25</c:v>
                </c:pt>
                <c:pt idx="200">
                  <c:v>577.5</c:v>
                </c:pt>
                <c:pt idx="201">
                  <c:v>577.5</c:v>
                </c:pt>
                <c:pt idx="202">
                  <c:v>551.25</c:v>
                </c:pt>
                <c:pt idx="203">
                  <c:v>525</c:v>
                </c:pt>
                <c:pt idx="204">
                  <c:v>525</c:v>
                </c:pt>
                <c:pt idx="205">
                  <c:v>525</c:v>
                </c:pt>
                <c:pt idx="206">
                  <c:v>551.25</c:v>
                </c:pt>
                <c:pt idx="207">
                  <c:v>577.5</c:v>
                </c:pt>
                <c:pt idx="208">
                  <c:v>577.5</c:v>
                </c:pt>
                <c:pt idx="209">
                  <c:v>551.25</c:v>
                </c:pt>
                <c:pt idx="210">
                  <c:v>525</c:v>
                </c:pt>
                <c:pt idx="211">
                  <c:v>525</c:v>
                </c:pt>
                <c:pt idx="212">
                  <c:v>525</c:v>
                </c:pt>
                <c:pt idx="213">
                  <c:v>551.25</c:v>
                </c:pt>
                <c:pt idx="214">
                  <c:v>577.5</c:v>
                </c:pt>
                <c:pt idx="215">
                  <c:v>577.5</c:v>
                </c:pt>
                <c:pt idx="216">
                  <c:v>551.25</c:v>
                </c:pt>
                <c:pt idx="217">
                  <c:v>525</c:v>
                </c:pt>
                <c:pt idx="218">
                  <c:v>525</c:v>
                </c:pt>
                <c:pt idx="219">
                  <c:v>525</c:v>
                </c:pt>
                <c:pt idx="220">
                  <c:v>551.25</c:v>
                </c:pt>
                <c:pt idx="221">
                  <c:v>577.5</c:v>
                </c:pt>
                <c:pt idx="222">
                  <c:v>577.5</c:v>
                </c:pt>
                <c:pt idx="223">
                  <c:v>551.25</c:v>
                </c:pt>
                <c:pt idx="224">
                  <c:v>525</c:v>
                </c:pt>
                <c:pt idx="225">
                  <c:v>525</c:v>
                </c:pt>
                <c:pt idx="226">
                  <c:v>525</c:v>
                </c:pt>
                <c:pt idx="227">
                  <c:v>551.25</c:v>
                </c:pt>
                <c:pt idx="228">
                  <c:v>577.5</c:v>
                </c:pt>
                <c:pt idx="229">
                  <c:v>577.5</c:v>
                </c:pt>
                <c:pt idx="230">
                  <c:v>551.25</c:v>
                </c:pt>
                <c:pt idx="231">
                  <c:v>525</c:v>
                </c:pt>
                <c:pt idx="232">
                  <c:v>525</c:v>
                </c:pt>
                <c:pt idx="233">
                  <c:v>525</c:v>
                </c:pt>
                <c:pt idx="234">
                  <c:v>551.25</c:v>
                </c:pt>
                <c:pt idx="235">
                  <c:v>577.5</c:v>
                </c:pt>
                <c:pt idx="236">
                  <c:v>577.5</c:v>
                </c:pt>
                <c:pt idx="237">
                  <c:v>551.25</c:v>
                </c:pt>
                <c:pt idx="238">
                  <c:v>525</c:v>
                </c:pt>
                <c:pt idx="239">
                  <c:v>525</c:v>
                </c:pt>
                <c:pt idx="240">
                  <c:v>525</c:v>
                </c:pt>
                <c:pt idx="241">
                  <c:v>551.25</c:v>
                </c:pt>
                <c:pt idx="242">
                  <c:v>577.5</c:v>
                </c:pt>
                <c:pt idx="243">
                  <c:v>577.5</c:v>
                </c:pt>
                <c:pt idx="244">
                  <c:v>595.35</c:v>
                </c:pt>
                <c:pt idx="245">
                  <c:v>570.15</c:v>
                </c:pt>
                <c:pt idx="246">
                  <c:v>570.15</c:v>
                </c:pt>
                <c:pt idx="247">
                  <c:v>570.15</c:v>
                </c:pt>
                <c:pt idx="248">
                  <c:v>595.35</c:v>
                </c:pt>
                <c:pt idx="249">
                  <c:v>622.65</c:v>
                </c:pt>
                <c:pt idx="250">
                  <c:v>622.65</c:v>
                </c:pt>
                <c:pt idx="251">
                  <c:v>595.35</c:v>
                </c:pt>
                <c:pt idx="252">
                  <c:v>570.15</c:v>
                </c:pt>
                <c:pt idx="253">
                  <c:v>570.15</c:v>
                </c:pt>
                <c:pt idx="254">
                  <c:v>570.15</c:v>
                </c:pt>
                <c:pt idx="255">
                  <c:v>595.35</c:v>
                </c:pt>
                <c:pt idx="256">
                  <c:v>622.65</c:v>
                </c:pt>
                <c:pt idx="257">
                  <c:v>622.65</c:v>
                </c:pt>
                <c:pt idx="258">
                  <c:v>595.35</c:v>
                </c:pt>
                <c:pt idx="259">
                  <c:v>570.15</c:v>
                </c:pt>
                <c:pt idx="260">
                  <c:v>570.15</c:v>
                </c:pt>
                <c:pt idx="261">
                  <c:v>570.15</c:v>
                </c:pt>
                <c:pt idx="262">
                  <c:v>595.35</c:v>
                </c:pt>
                <c:pt idx="263">
                  <c:v>622.65</c:v>
                </c:pt>
                <c:pt idx="264">
                  <c:v>622.65</c:v>
                </c:pt>
                <c:pt idx="265">
                  <c:v>595.35</c:v>
                </c:pt>
                <c:pt idx="266">
                  <c:v>525</c:v>
                </c:pt>
                <c:pt idx="267">
                  <c:v>525</c:v>
                </c:pt>
                <c:pt idx="268">
                  <c:v>525</c:v>
                </c:pt>
                <c:pt idx="269">
                  <c:v>551.25</c:v>
                </c:pt>
                <c:pt idx="270">
                  <c:v>577.5</c:v>
                </c:pt>
                <c:pt idx="271">
                  <c:v>577.5</c:v>
                </c:pt>
                <c:pt idx="272">
                  <c:v>551.25</c:v>
                </c:pt>
                <c:pt idx="273">
                  <c:v>616.35</c:v>
                </c:pt>
                <c:pt idx="274">
                  <c:v>616.35</c:v>
                </c:pt>
                <c:pt idx="275">
                  <c:v>616.35</c:v>
                </c:pt>
                <c:pt idx="276">
                  <c:v>638.4</c:v>
                </c:pt>
                <c:pt idx="277">
                  <c:v>668.85</c:v>
                </c:pt>
                <c:pt idx="278">
                  <c:v>668.85</c:v>
                </c:pt>
                <c:pt idx="279">
                  <c:v>638.4</c:v>
                </c:pt>
                <c:pt idx="280">
                  <c:v>616.35</c:v>
                </c:pt>
                <c:pt idx="281">
                  <c:v>616.35</c:v>
                </c:pt>
                <c:pt idx="282">
                  <c:v>616.35</c:v>
                </c:pt>
                <c:pt idx="283">
                  <c:v>638.4</c:v>
                </c:pt>
                <c:pt idx="284">
                  <c:v>668.85</c:v>
                </c:pt>
                <c:pt idx="285">
                  <c:v>668.85</c:v>
                </c:pt>
                <c:pt idx="286">
                  <c:v>638.4</c:v>
                </c:pt>
                <c:pt idx="287">
                  <c:v>616.35</c:v>
                </c:pt>
                <c:pt idx="288">
                  <c:v>616.35</c:v>
                </c:pt>
                <c:pt idx="289">
                  <c:v>616.35</c:v>
                </c:pt>
                <c:pt idx="290">
                  <c:v>638.4</c:v>
                </c:pt>
                <c:pt idx="291">
                  <c:v>668.85</c:v>
                </c:pt>
                <c:pt idx="292">
                  <c:v>668.85</c:v>
                </c:pt>
                <c:pt idx="293">
                  <c:v>638.4</c:v>
                </c:pt>
                <c:pt idx="294">
                  <c:v>616.35</c:v>
                </c:pt>
                <c:pt idx="295">
                  <c:v>616.35</c:v>
                </c:pt>
                <c:pt idx="296">
                  <c:v>616.35</c:v>
                </c:pt>
                <c:pt idx="297">
                  <c:v>638.4</c:v>
                </c:pt>
                <c:pt idx="298">
                  <c:v>668.85</c:v>
                </c:pt>
                <c:pt idx="299">
                  <c:v>668.85</c:v>
                </c:pt>
                <c:pt idx="300">
                  <c:v>638.4</c:v>
                </c:pt>
                <c:pt idx="301">
                  <c:v>616.35</c:v>
                </c:pt>
                <c:pt idx="302">
                  <c:v>616.35</c:v>
                </c:pt>
                <c:pt idx="303">
                  <c:v>616.35</c:v>
                </c:pt>
                <c:pt idx="304">
                  <c:v>638.4</c:v>
                </c:pt>
                <c:pt idx="305">
                  <c:v>668.85</c:v>
                </c:pt>
                <c:pt idx="306">
                  <c:v>668.85</c:v>
                </c:pt>
                <c:pt idx="307">
                  <c:v>638.4</c:v>
                </c:pt>
                <c:pt idx="308">
                  <c:v>616.35</c:v>
                </c:pt>
                <c:pt idx="309">
                  <c:v>616.35</c:v>
                </c:pt>
                <c:pt idx="310">
                  <c:v>616.35</c:v>
                </c:pt>
                <c:pt idx="311">
                  <c:v>638.4</c:v>
                </c:pt>
                <c:pt idx="312">
                  <c:v>668.85</c:v>
                </c:pt>
                <c:pt idx="313">
                  <c:v>668.85</c:v>
                </c:pt>
                <c:pt idx="314">
                  <c:v>638.4</c:v>
                </c:pt>
                <c:pt idx="315">
                  <c:v>616.35</c:v>
                </c:pt>
                <c:pt idx="316">
                  <c:v>616.35</c:v>
                </c:pt>
                <c:pt idx="317">
                  <c:v>616.35</c:v>
                </c:pt>
                <c:pt idx="318">
                  <c:v>638.4</c:v>
                </c:pt>
                <c:pt idx="319">
                  <c:v>668.85</c:v>
                </c:pt>
                <c:pt idx="320">
                  <c:v>668.85</c:v>
                </c:pt>
                <c:pt idx="321">
                  <c:v>638.4</c:v>
                </c:pt>
                <c:pt idx="322">
                  <c:v>616.35</c:v>
                </c:pt>
                <c:pt idx="323">
                  <c:v>616.35</c:v>
                </c:pt>
                <c:pt idx="324">
                  <c:v>616.35</c:v>
                </c:pt>
                <c:pt idx="325">
                  <c:v>638.4</c:v>
                </c:pt>
                <c:pt idx="326">
                  <c:v>668.85</c:v>
                </c:pt>
                <c:pt idx="327">
                  <c:v>668.85</c:v>
                </c:pt>
                <c:pt idx="328">
                  <c:v>638.4</c:v>
                </c:pt>
                <c:pt idx="329">
                  <c:v>616.35</c:v>
                </c:pt>
                <c:pt idx="330">
                  <c:v>616.35</c:v>
                </c:pt>
                <c:pt idx="331">
                  <c:v>616.35</c:v>
                </c:pt>
                <c:pt idx="332">
                  <c:v>638.4</c:v>
                </c:pt>
                <c:pt idx="333">
                  <c:v>668.85</c:v>
                </c:pt>
                <c:pt idx="334">
                  <c:v>714</c:v>
                </c:pt>
                <c:pt idx="335">
                  <c:v>682.5</c:v>
                </c:pt>
                <c:pt idx="336">
                  <c:v>661.5</c:v>
                </c:pt>
                <c:pt idx="337">
                  <c:v>661.5</c:v>
                </c:pt>
                <c:pt idx="338">
                  <c:v>661.5</c:v>
                </c:pt>
                <c:pt idx="339">
                  <c:v>682.5</c:v>
                </c:pt>
                <c:pt idx="340">
                  <c:v>714</c:v>
                </c:pt>
                <c:pt idx="341">
                  <c:v>714</c:v>
                </c:pt>
                <c:pt idx="342">
                  <c:v>682.5</c:v>
                </c:pt>
                <c:pt idx="343">
                  <c:v>661.5</c:v>
                </c:pt>
                <c:pt idx="344">
                  <c:v>661.5</c:v>
                </c:pt>
                <c:pt idx="345">
                  <c:v>661.5</c:v>
                </c:pt>
                <c:pt idx="346">
                  <c:v>682.5</c:v>
                </c:pt>
                <c:pt idx="347">
                  <c:v>714</c:v>
                </c:pt>
                <c:pt idx="348">
                  <c:v>714</c:v>
                </c:pt>
                <c:pt idx="349">
                  <c:v>682.5</c:v>
                </c:pt>
                <c:pt idx="350">
                  <c:v>661.5</c:v>
                </c:pt>
                <c:pt idx="351">
                  <c:v>661.5</c:v>
                </c:pt>
                <c:pt idx="352">
                  <c:v>661.5</c:v>
                </c:pt>
                <c:pt idx="353">
                  <c:v>682.5</c:v>
                </c:pt>
                <c:pt idx="354">
                  <c:v>714</c:v>
                </c:pt>
                <c:pt idx="355">
                  <c:v>714</c:v>
                </c:pt>
                <c:pt idx="356">
                  <c:v>682.5</c:v>
                </c:pt>
                <c:pt idx="357">
                  <c:v>661.5</c:v>
                </c:pt>
                <c:pt idx="358">
                  <c:v>661.5</c:v>
                </c:pt>
                <c:pt idx="359">
                  <c:v>661.5</c:v>
                </c:pt>
                <c:pt idx="360">
                  <c:v>682.5</c:v>
                </c:pt>
                <c:pt idx="361">
                  <c:v>714</c:v>
                </c:pt>
                <c:pt idx="362">
                  <c:v>714</c:v>
                </c:pt>
                <c:pt idx="363">
                  <c:v>682.5</c:v>
                </c:pt>
                <c:pt idx="364">
                  <c:v>661.5</c:v>
                </c:pt>
                <c:pt idx="365">
                  <c:v>661.5</c:v>
                </c:pt>
                <c:pt idx="366">
                  <c:v>661.5</c:v>
                </c:pt>
                <c:pt idx="367">
                  <c:v>682.5</c:v>
                </c:pt>
                <c:pt idx="368">
                  <c:v>714</c:v>
                </c:pt>
                <c:pt idx="369">
                  <c:v>714</c:v>
                </c:pt>
                <c:pt idx="370">
                  <c:v>682.5</c:v>
                </c:pt>
                <c:pt idx="371">
                  <c:v>661.5</c:v>
                </c:pt>
                <c:pt idx="372">
                  <c:v>661.5</c:v>
                </c:pt>
                <c:pt idx="373">
                  <c:v>661.5</c:v>
                </c:pt>
                <c:pt idx="374">
                  <c:v>682.5</c:v>
                </c:pt>
                <c:pt idx="375">
                  <c:v>714</c:v>
                </c:pt>
                <c:pt idx="376">
                  <c:v>714</c:v>
                </c:pt>
                <c:pt idx="377">
                  <c:v>682.5</c:v>
                </c:pt>
                <c:pt idx="378">
                  <c:v>661.5</c:v>
                </c:pt>
                <c:pt idx="379">
                  <c:v>661.5</c:v>
                </c:pt>
                <c:pt idx="380">
                  <c:v>661.5</c:v>
                </c:pt>
                <c:pt idx="381">
                  <c:v>682.5</c:v>
                </c:pt>
                <c:pt idx="382">
                  <c:v>714</c:v>
                </c:pt>
                <c:pt idx="383">
                  <c:v>714</c:v>
                </c:pt>
                <c:pt idx="384">
                  <c:v>682.5</c:v>
                </c:pt>
                <c:pt idx="385">
                  <c:v>661.5</c:v>
                </c:pt>
                <c:pt idx="386">
                  <c:v>661.5</c:v>
                </c:pt>
                <c:pt idx="387">
                  <c:v>661.5</c:v>
                </c:pt>
                <c:pt idx="388">
                  <c:v>682.5</c:v>
                </c:pt>
                <c:pt idx="389">
                  <c:v>714</c:v>
                </c:pt>
                <c:pt idx="390">
                  <c:v>714</c:v>
                </c:pt>
                <c:pt idx="391">
                  <c:v>682.5</c:v>
                </c:pt>
                <c:pt idx="392">
                  <c:v>661.5</c:v>
                </c:pt>
                <c:pt idx="393">
                  <c:v>661.5</c:v>
                </c:pt>
                <c:pt idx="394">
                  <c:v>661.5</c:v>
                </c:pt>
                <c:pt idx="395">
                  <c:v>682.5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6-45B3-A300-2FBF5D5421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'5. GGR Costs'!$A$226:$C$621</c:f>
              <c:multiLvlStrCache>
                <c:ptCount val="396"/>
                <c:lvl>
                  <c:pt idx="0">
                    <c:v>H</c:v>
                  </c:pt>
                  <c:pt idx="1">
                    <c:v>H</c:v>
                  </c:pt>
                  <c:pt idx="2">
                    <c:v>H</c:v>
                  </c:pt>
                  <c:pt idx="3">
                    <c:v>H</c:v>
                  </c:pt>
                  <c:pt idx="4">
                    <c:v>H</c:v>
                  </c:pt>
                  <c:pt idx="5">
                    <c:v>H</c:v>
                  </c:pt>
                  <c:pt idx="6">
                    <c:v>H</c:v>
                  </c:pt>
                  <c:pt idx="7">
                    <c:v>H</c:v>
                  </c:pt>
                  <c:pt idx="8">
                    <c:v>H</c:v>
                  </c:pt>
                  <c:pt idx="9">
                    <c:v>H</c:v>
                  </c:pt>
                  <c:pt idx="10">
                    <c:v>H</c:v>
                  </c:pt>
                  <c:pt idx="11">
                    <c:v>H</c:v>
                  </c:pt>
                  <c:pt idx="12">
                    <c:v>H</c:v>
                  </c:pt>
                  <c:pt idx="13">
                    <c:v>H</c:v>
                  </c:pt>
                  <c:pt idx="14">
                    <c:v>H</c:v>
                  </c:pt>
                  <c:pt idx="15">
                    <c:v>H</c:v>
                  </c:pt>
                  <c:pt idx="16">
                    <c:v>H</c:v>
                  </c:pt>
                  <c:pt idx="17">
                    <c:v>H</c:v>
                  </c:pt>
                  <c:pt idx="18">
                    <c:v>H</c:v>
                  </c:pt>
                  <c:pt idx="19">
                    <c:v>H</c:v>
                  </c:pt>
                  <c:pt idx="20">
                    <c:v>H</c:v>
                  </c:pt>
                  <c:pt idx="21">
                    <c:v>H</c:v>
                  </c:pt>
                  <c:pt idx="22">
                    <c:v>H</c:v>
                  </c:pt>
                  <c:pt idx="23">
                    <c:v>H</c:v>
                  </c:pt>
                  <c:pt idx="24">
                    <c:v>H</c:v>
                  </c:pt>
                  <c:pt idx="25">
                    <c:v>H</c:v>
                  </c:pt>
                  <c:pt idx="26">
                    <c:v>H</c:v>
                  </c:pt>
                  <c:pt idx="27">
                    <c:v>H</c:v>
                  </c:pt>
                  <c:pt idx="28">
                    <c:v>H</c:v>
                  </c:pt>
                  <c:pt idx="29">
                    <c:v>H</c:v>
                  </c:pt>
                  <c:pt idx="30">
                    <c:v>H</c:v>
                  </c:pt>
                  <c:pt idx="31">
                    <c:v>HM</c:v>
                  </c:pt>
                  <c:pt idx="32">
                    <c:v>HM</c:v>
                  </c:pt>
                  <c:pt idx="33">
                    <c:v>HM</c:v>
                  </c:pt>
                  <c:pt idx="34">
                    <c:v>HM</c:v>
                  </c:pt>
                  <c:pt idx="35">
                    <c:v>HM</c:v>
                  </c:pt>
                  <c:pt idx="36">
                    <c:v>HM</c:v>
                  </c:pt>
                  <c:pt idx="37">
                    <c:v>HM</c:v>
                  </c:pt>
                  <c:pt idx="38">
                    <c:v>HM</c:v>
                  </c:pt>
                  <c:pt idx="39">
                    <c:v>HM</c:v>
                  </c:pt>
                  <c:pt idx="40">
                    <c:v>HM</c:v>
                  </c:pt>
                  <c:pt idx="41">
                    <c:v>HM</c:v>
                  </c:pt>
                  <c:pt idx="42">
                    <c:v>HM</c:v>
                  </c:pt>
                  <c:pt idx="43">
                    <c:v>HM</c:v>
                  </c:pt>
                  <c:pt idx="44">
                    <c:v>HM</c:v>
                  </c:pt>
                  <c:pt idx="45">
                    <c:v>HM</c:v>
                  </c:pt>
                  <c:pt idx="46">
                    <c:v>HM</c:v>
                  </c:pt>
                  <c:pt idx="47">
                    <c:v>HM</c:v>
                  </c:pt>
                  <c:pt idx="48">
                    <c:v>HM</c:v>
                  </c:pt>
                  <c:pt idx="49">
                    <c:v>HM</c:v>
                  </c:pt>
                  <c:pt idx="50">
                    <c:v>HM</c:v>
                  </c:pt>
                  <c:pt idx="51">
                    <c:v>HM</c:v>
                  </c:pt>
                  <c:pt idx="52">
                    <c:v>HM</c:v>
                  </c:pt>
                  <c:pt idx="53">
                    <c:v>HM</c:v>
                  </c:pt>
                  <c:pt idx="54">
                    <c:v>HM</c:v>
                  </c:pt>
                  <c:pt idx="55">
                    <c:v>HM</c:v>
                  </c:pt>
                  <c:pt idx="56">
                    <c:v>HM</c:v>
                  </c:pt>
                  <c:pt idx="57">
                    <c:v>HM</c:v>
                  </c:pt>
                  <c:pt idx="58">
                    <c:v>HM</c:v>
                  </c:pt>
                  <c:pt idx="59">
                    <c:v>HM</c:v>
                  </c:pt>
                  <c:pt idx="60">
                    <c:v>HM</c:v>
                  </c:pt>
                  <c:pt idx="61">
                    <c:v>LM</c:v>
                  </c:pt>
                  <c:pt idx="62">
                    <c:v>LM</c:v>
                  </c:pt>
                  <c:pt idx="63">
                    <c:v>LM</c:v>
                  </c:pt>
                  <c:pt idx="64">
                    <c:v>LM</c:v>
                  </c:pt>
                  <c:pt idx="65">
                    <c:v>LM</c:v>
                  </c:pt>
                  <c:pt idx="66">
                    <c:v>LM</c:v>
                  </c:pt>
                  <c:pt idx="67">
                    <c:v>LM</c:v>
                  </c:pt>
                  <c:pt idx="68">
                    <c:v>LM</c:v>
                  </c:pt>
                  <c:pt idx="69">
                    <c:v>LM</c:v>
                  </c:pt>
                  <c:pt idx="70">
                    <c:v>LM</c:v>
                  </c:pt>
                  <c:pt idx="71">
                    <c:v>LM</c:v>
                  </c:pt>
                  <c:pt idx="72">
                    <c:v>LM</c:v>
                  </c:pt>
                  <c:pt idx="73">
                    <c:v>LM</c:v>
                  </c:pt>
                  <c:pt idx="74">
                    <c:v>LM</c:v>
                  </c:pt>
                  <c:pt idx="75">
                    <c:v>LM</c:v>
                  </c:pt>
                  <c:pt idx="76">
                    <c:v>LM</c:v>
                  </c:pt>
                  <c:pt idx="77">
                    <c:v>LM</c:v>
                  </c:pt>
                  <c:pt idx="78">
                    <c:v>LM</c:v>
                  </c:pt>
                  <c:pt idx="79">
                    <c:v>LM</c:v>
                  </c:pt>
                  <c:pt idx="80">
                    <c:v>LM</c:v>
                  </c:pt>
                  <c:pt idx="81">
                    <c:v>LM</c:v>
                  </c:pt>
                  <c:pt idx="82">
                    <c:v>LM</c:v>
                  </c:pt>
                  <c:pt idx="83">
                    <c:v>LM</c:v>
                  </c:pt>
                  <c:pt idx="84">
                    <c:v>HM</c:v>
                  </c:pt>
                  <c:pt idx="85">
                    <c:v>HM</c:v>
                  </c:pt>
                  <c:pt idx="86">
                    <c:v>HM</c:v>
                  </c:pt>
                  <c:pt idx="87">
                    <c:v>HM</c:v>
                  </c:pt>
                  <c:pt idx="88">
                    <c:v>HM</c:v>
                  </c:pt>
                  <c:pt idx="89">
                    <c:v>HM</c:v>
                  </c:pt>
                  <c:pt idx="90">
                    <c:v>HM</c:v>
                  </c:pt>
                  <c:pt idx="91">
                    <c:v>HM</c:v>
                  </c:pt>
                  <c:pt idx="92">
                    <c:v>L</c:v>
                  </c:pt>
                  <c:pt idx="93">
                    <c:v>L</c:v>
                  </c:pt>
                  <c:pt idx="94">
                    <c:v>L</c:v>
                  </c:pt>
                  <c:pt idx="95">
                    <c:v>L</c:v>
                  </c:pt>
                  <c:pt idx="96">
                    <c:v>L</c:v>
                  </c:pt>
                  <c:pt idx="97">
                    <c:v>L</c:v>
                  </c:pt>
                  <c:pt idx="98">
                    <c:v>L</c:v>
                  </c:pt>
                  <c:pt idx="99">
                    <c:v>L</c:v>
                  </c:pt>
                  <c:pt idx="100">
                    <c:v>L</c:v>
                  </c:pt>
                  <c:pt idx="101">
                    <c:v>L</c:v>
                  </c:pt>
                  <c:pt idx="102">
                    <c:v>L</c:v>
                  </c:pt>
                  <c:pt idx="103">
                    <c:v>L</c:v>
                  </c:pt>
                  <c:pt idx="104">
                    <c:v>L</c:v>
                  </c:pt>
                  <c:pt idx="105">
                    <c:v>L</c:v>
                  </c:pt>
                  <c:pt idx="106">
                    <c:v>L</c:v>
                  </c:pt>
                  <c:pt idx="107">
                    <c:v>L</c:v>
                  </c:pt>
                  <c:pt idx="108">
                    <c:v>L</c:v>
                  </c:pt>
                  <c:pt idx="109">
                    <c:v>L</c:v>
                  </c:pt>
                  <c:pt idx="110">
                    <c:v>L</c:v>
                  </c:pt>
                  <c:pt idx="111">
                    <c:v>L</c:v>
                  </c:pt>
                  <c:pt idx="112">
                    <c:v>L</c:v>
                  </c:pt>
                  <c:pt idx="113">
                    <c:v>L</c:v>
                  </c:pt>
                  <c:pt idx="114">
                    <c:v>L</c:v>
                  </c:pt>
                  <c:pt idx="115">
                    <c:v>L</c:v>
                  </c:pt>
                  <c:pt idx="116">
                    <c:v>L</c:v>
                  </c:pt>
                  <c:pt idx="117">
                    <c:v>L</c:v>
                  </c:pt>
                  <c:pt idx="118">
                    <c:v>L</c:v>
                  </c:pt>
                  <c:pt idx="119">
                    <c:v>L</c:v>
                  </c:pt>
                  <c:pt idx="120">
                    <c:v>L</c:v>
                  </c:pt>
                  <c:pt idx="121">
                    <c:v>L</c:v>
                  </c:pt>
                  <c:pt idx="122">
                    <c:v>L</c:v>
                  </c:pt>
                  <c:pt idx="123">
                    <c:v>L</c:v>
                  </c:pt>
                  <c:pt idx="124">
                    <c:v>L</c:v>
                  </c:pt>
                  <c:pt idx="125">
                    <c:v>L</c:v>
                  </c:pt>
                  <c:pt idx="126">
                    <c:v>L</c:v>
                  </c:pt>
                  <c:pt idx="127">
                    <c:v>L</c:v>
                  </c:pt>
                  <c:pt idx="128">
                    <c:v>L</c:v>
                  </c:pt>
                  <c:pt idx="129">
                    <c:v>L</c:v>
                  </c:pt>
                  <c:pt idx="130">
                    <c:v>L</c:v>
                  </c:pt>
                  <c:pt idx="131">
                    <c:v>L</c:v>
                  </c:pt>
                  <c:pt idx="132">
                    <c:v>L</c:v>
                  </c:pt>
                  <c:pt idx="133">
                    <c:v>L</c:v>
                  </c:pt>
                  <c:pt idx="134">
                    <c:v>L</c:v>
                  </c:pt>
                  <c:pt idx="135">
                    <c:v>L</c:v>
                  </c:pt>
                  <c:pt idx="136">
                    <c:v>L</c:v>
                  </c:pt>
                  <c:pt idx="137">
                    <c:v>L</c:v>
                  </c:pt>
                  <c:pt idx="138">
                    <c:v>L</c:v>
                  </c:pt>
                  <c:pt idx="139">
                    <c:v>L</c:v>
                  </c:pt>
                  <c:pt idx="140">
                    <c:v>H</c:v>
                  </c:pt>
                  <c:pt idx="141">
                    <c:v>H</c:v>
                  </c:pt>
                  <c:pt idx="142">
                    <c:v>H</c:v>
                  </c:pt>
                  <c:pt idx="143">
                    <c:v>H</c:v>
                  </c:pt>
                  <c:pt idx="144">
                    <c:v>H</c:v>
                  </c:pt>
                  <c:pt idx="145">
                    <c:v>H</c:v>
                  </c:pt>
                  <c:pt idx="146">
                    <c:v>H</c:v>
                  </c:pt>
                  <c:pt idx="147">
                    <c:v>H</c:v>
                  </c:pt>
                  <c:pt idx="148">
                    <c:v>H</c:v>
                  </c:pt>
                  <c:pt idx="149">
                    <c:v>H</c:v>
                  </c:pt>
                  <c:pt idx="150">
                    <c:v>H</c:v>
                  </c:pt>
                  <c:pt idx="151">
                    <c:v>H</c:v>
                  </c:pt>
                  <c:pt idx="152">
                    <c:v>H</c:v>
                  </c:pt>
                  <c:pt idx="153">
                    <c:v>H</c:v>
                  </c:pt>
                  <c:pt idx="154">
                    <c:v>H</c:v>
                  </c:pt>
                  <c:pt idx="155">
                    <c:v>H</c:v>
                  </c:pt>
                  <c:pt idx="156">
                    <c:v>H</c:v>
                  </c:pt>
                  <c:pt idx="157">
                    <c:v>L</c:v>
                  </c:pt>
                  <c:pt idx="158">
                    <c:v>L</c:v>
                  </c:pt>
                  <c:pt idx="159">
                    <c:v>L</c:v>
                  </c:pt>
                  <c:pt idx="160">
                    <c:v>L</c:v>
                  </c:pt>
                  <c:pt idx="161">
                    <c:v>L</c:v>
                  </c:pt>
                  <c:pt idx="162">
                    <c:v>L</c:v>
                  </c:pt>
                  <c:pt idx="163">
                    <c:v>L</c:v>
                  </c:pt>
                  <c:pt idx="164">
                    <c:v>L</c:v>
                  </c:pt>
                  <c:pt idx="165">
                    <c:v>L</c:v>
                  </c:pt>
                  <c:pt idx="166">
                    <c:v>L</c:v>
                  </c:pt>
                  <c:pt idx="167">
                    <c:v>L</c:v>
                  </c:pt>
                  <c:pt idx="168">
                    <c:v>L</c:v>
                  </c:pt>
                  <c:pt idx="169">
                    <c:v>L</c:v>
                  </c:pt>
                  <c:pt idx="170">
                    <c:v>L</c:v>
                  </c:pt>
                  <c:pt idx="171">
                    <c:v>L</c:v>
                  </c:pt>
                  <c:pt idx="172">
                    <c:v>L</c:v>
                  </c:pt>
                  <c:pt idx="173">
                    <c:v>L</c:v>
                  </c:pt>
                  <c:pt idx="174">
                    <c:v>L</c:v>
                  </c:pt>
                  <c:pt idx="175">
                    <c:v>L</c:v>
                  </c:pt>
                  <c:pt idx="176">
                    <c:v>L</c:v>
                  </c:pt>
                  <c:pt idx="177">
                    <c:v>L</c:v>
                  </c:pt>
                  <c:pt idx="178">
                    <c:v>L</c:v>
                  </c:pt>
                  <c:pt idx="179">
                    <c:v>L</c:v>
                  </c:pt>
                  <c:pt idx="180">
                    <c:v>L</c:v>
                  </c:pt>
                  <c:pt idx="181">
                    <c:v>L</c:v>
                  </c:pt>
                  <c:pt idx="182">
                    <c:v>L</c:v>
                  </c:pt>
                  <c:pt idx="183">
                    <c:v>L</c:v>
                  </c:pt>
                  <c:pt idx="184">
                    <c:v>L</c:v>
                  </c:pt>
                  <c:pt idx="185">
                    <c:v>L</c:v>
                  </c:pt>
                  <c:pt idx="186">
                    <c:v>L</c:v>
                  </c:pt>
                  <c:pt idx="187">
                    <c:v>L</c:v>
                  </c:pt>
                  <c:pt idx="188">
                    <c:v>L</c:v>
                  </c:pt>
                  <c:pt idx="189">
                    <c:v>L</c:v>
                  </c:pt>
                  <c:pt idx="190">
                    <c:v>L</c:v>
                  </c:pt>
                  <c:pt idx="191">
                    <c:v>L</c:v>
                  </c:pt>
                  <c:pt idx="192">
                    <c:v>L</c:v>
                  </c:pt>
                  <c:pt idx="193">
                    <c:v>L</c:v>
                  </c:pt>
                  <c:pt idx="194">
                    <c:v>L</c:v>
                  </c:pt>
                  <c:pt idx="195">
                    <c:v>L</c:v>
                  </c:pt>
                  <c:pt idx="196">
                    <c:v>L</c:v>
                  </c:pt>
                  <c:pt idx="197">
                    <c:v>L</c:v>
                  </c:pt>
                  <c:pt idx="198">
                    <c:v>L</c:v>
                  </c:pt>
                  <c:pt idx="199">
                    <c:v>L</c:v>
                  </c:pt>
                  <c:pt idx="200">
                    <c:v>L</c:v>
                  </c:pt>
                  <c:pt idx="201">
                    <c:v>L</c:v>
                  </c:pt>
                  <c:pt idx="202">
                    <c:v>L</c:v>
                  </c:pt>
                  <c:pt idx="203">
                    <c:v>L</c:v>
                  </c:pt>
                  <c:pt idx="204">
                    <c:v>L</c:v>
                  </c:pt>
                  <c:pt idx="205">
                    <c:v>L</c:v>
                  </c:pt>
                  <c:pt idx="206">
                    <c:v>L</c:v>
                  </c:pt>
                  <c:pt idx="207">
                    <c:v>L</c:v>
                  </c:pt>
                  <c:pt idx="208">
                    <c:v>L</c:v>
                  </c:pt>
                  <c:pt idx="209">
                    <c:v>L</c:v>
                  </c:pt>
                  <c:pt idx="210">
                    <c:v>L</c:v>
                  </c:pt>
                  <c:pt idx="211">
                    <c:v>L</c:v>
                  </c:pt>
                  <c:pt idx="212">
                    <c:v>L</c:v>
                  </c:pt>
                  <c:pt idx="213">
                    <c:v>L</c:v>
                  </c:pt>
                  <c:pt idx="214">
                    <c:v>L</c:v>
                  </c:pt>
                  <c:pt idx="215">
                    <c:v>L</c:v>
                  </c:pt>
                  <c:pt idx="216">
                    <c:v>L</c:v>
                  </c:pt>
                  <c:pt idx="217">
                    <c:v>L</c:v>
                  </c:pt>
                  <c:pt idx="218">
                    <c:v>L</c:v>
                  </c:pt>
                  <c:pt idx="219">
                    <c:v>L</c:v>
                  </c:pt>
                  <c:pt idx="220">
                    <c:v>L</c:v>
                  </c:pt>
                  <c:pt idx="221">
                    <c:v>L</c:v>
                  </c:pt>
                  <c:pt idx="222">
                    <c:v>L</c:v>
                  </c:pt>
                  <c:pt idx="223">
                    <c:v>L</c:v>
                  </c:pt>
                  <c:pt idx="224">
                    <c:v>L</c:v>
                  </c:pt>
                  <c:pt idx="225">
                    <c:v>L</c:v>
                  </c:pt>
                  <c:pt idx="226">
                    <c:v>L</c:v>
                  </c:pt>
                  <c:pt idx="227">
                    <c:v>L</c:v>
                  </c:pt>
                  <c:pt idx="228">
                    <c:v>L</c:v>
                  </c:pt>
                  <c:pt idx="229">
                    <c:v>L</c:v>
                  </c:pt>
                  <c:pt idx="230">
                    <c:v>L</c:v>
                  </c:pt>
                  <c:pt idx="231">
                    <c:v>L</c:v>
                  </c:pt>
                  <c:pt idx="232">
                    <c:v>L</c:v>
                  </c:pt>
                  <c:pt idx="233">
                    <c:v>L</c:v>
                  </c:pt>
                  <c:pt idx="234">
                    <c:v>L</c:v>
                  </c:pt>
                  <c:pt idx="235">
                    <c:v>L</c:v>
                  </c:pt>
                  <c:pt idx="236">
                    <c:v>L</c:v>
                  </c:pt>
                  <c:pt idx="237">
                    <c:v>L</c:v>
                  </c:pt>
                  <c:pt idx="238">
                    <c:v>L</c:v>
                  </c:pt>
                  <c:pt idx="239">
                    <c:v>L</c:v>
                  </c:pt>
                  <c:pt idx="240">
                    <c:v>L</c:v>
                  </c:pt>
                  <c:pt idx="241">
                    <c:v>L</c:v>
                  </c:pt>
                  <c:pt idx="242">
                    <c:v>L</c:v>
                  </c:pt>
                  <c:pt idx="243">
                    <c:v>L</c:v>
                  </c:pt>
                  <c:pt idx="244">
                    <c:v>LM</c:v>
                  </c:pt>
                  <c:pt idx="245">
                    <c:v>LM</c:v>
                  </c:pt>
                  <c:pt idx="246">
                    <c:v>LM</c:v>
                  </c:pt>
                  <c:pt idx="247">
                    <c:v>LM</c:v>
                  </c:pt>
                  <c:pt idx="248">
                    <c:v>LM</c:v>
                  </c:pt>
                  <c:pt idx="249">
                    <c:v>LM</c:v>
                  </c:pt>
                  <c:pt idx="250">
                    <c:v>LM</c:v>
                  </c:pt>
                  <c:pt idx="251">
                    <c:v>LM</c:v>
                  </c:pt>
                  <c:pt idx="252">
                    <c:v>LM</c:v>
                  </c:pt>
                  <c:pt idx="253">
                    <c:v>LM</c:v>
                  </c:pt>
                  <c:pt idx="254">
                    <c:v>LM</c:v>
                  </c:pt>
                  <c:pt idx="255">
                    <c:v>LM</c:v>
                  </c:pt>
                  <c:pt idx="256">
                    <c:v>LM</c:v>
                  </c:pt>
                  <c:pt idx="257">
                    <c:v>LM</c:v>
                  </c:pt>
                  <c:pt idx="258">
                    <c:v>LM</c:v>
                  </c:pt>
                  <c:pt idx="259">
                    <c:v>LM</c:v>
                  </c:pt>
                  <c:pt idx="260">
                    <c:v>LM</c:v>
                  </c:pt>
                  <c:pt idx="261">
                    <c:v>LM</c:v>
                  </c:pt>
                  <c:pt idx="262">
                    <c:v>LM</c:v>
                  </c:pt>
                  <c:pt idx="263">
                    <c:v>LM</c:v>
                  </c:pt>
                  <c:pt idx="264">
                    <c:v>LM</c:v>
                  </c:pt>
                  <c:pt idx="265">
                    <c:v>LM</c:v>
                  </c:pt>
                  <c:pt idx="266">
                    <c:v>L</c:v>
                  </c:pt>
                  <c:pt idx="267">
                    <c:v>L</c:v>
                  </c:pt>
                  <c:pt idx="268">
                    <c:v>L</c:v>
                  </c:pt>
                  <c:pt idx="269">
                    <c:v>L</c:v>
                  </c:pt>
                  <c:pt idx="270">
                    <c:v>L</c:v>
                  </c:pt>
                  <c:pt idx="271">
                    <c:v>L</c:v>
                  </c:pt>
                  <c:pt idx="272">
                    <c:v>L</c:v>
                  </c:pt>
                  <c:pt idx="273">
                    <c:v>HM</c:v>
                  </c:pt>
                  <c:pt idx="274">
                    <c:v>HM</c:v>
                  </c:pt>
                  <c:pt idx="275">
                    <c:v>HM</c:v>
                  </c:pt>
                  <c:pt idx="276">
                    <c:v>HM</c:v>
                  </c:pt>
                  <c:pt idx="277">
                    <c:v>HM</c:v>
                  </c:pt>
                  <c:pt idx="278">
                    <c:v>HM</c:v>
                  </c:pt>
                  <c:pt idx="279">
                    <c:v>HM</c:v>
                  </c:pt>
                  <c:pt idx="280">
                    <c:v>HM</c:v>
                  </c:pt>
                  <c:pt idx="281">
                    <c:v>HM</c:v>
                  </c:pt>
                  <c:pt idx="282">
                    <c:v>HM</c:v>
                  </c:pt>
                  <c:pt idx="283">
                    <c:v>HM</c:v>
                  </c:pt>
                  <c:pt idx="284">
                    <c:v>HM</c:v>
                  </c:pt>
                  <c:pt idx="285">
                    <c:v>HM</c:v>
                  </c:pt>
                  <c:pt idx="286">
                    <c:v>HM</c:v>
                  </c:pt>
                  <c:pt idx="287">
                    <c:v>HM</c:v>
                  </c:pt>
                  <c:pt idx="288">
                    <c:v>HM</c:v>
                  </c:pt>
                  <c:pt idx="289">
                    <c:v>HM</c:v>
                  </c:pt>
                  <c:pt idx="290">
                    <c:v>HM</c:v>
                  </c:pt>
                  <c:pt idx="291">
                    <c:v>HM</c:v>
                  </c:pt>
                  <c:pt idx="292">
                    <c:v>HM</c:v>
                  </c:pt>
                  <c:pt idx="293">
                    <c:v>HM</c:v>
                  </c:pt>
                  <c:pt idx="294">
                    <c:v>HM</c:v>
                  </c:pt>
                  <c:pt idx="295">
                    <c:v>HM</c:v>
                  </c:pt>
                  <c:pt idx="296">
                    <c:v>HM</c:v>
                  </c:pt>
                  <c:pt idx="297">
                    <c:v>HM</c:v>
                  </c:pt>
                  <c:pt idx="298">
                    <c:v>HM</c:v>
                  </c:pt>
                  <c:pt idx="299">
                    <c:v>HM</c:v>
                  </c:pt>
                  <c:pt idx="300">
                    <c:v>HM</c:v>
                  </c:pt>
                  <c:pt idx="301">
                    <c:v>HM</c:v>
                  </c:pt>
                  <c:pt idx="302">
                    <c:v>HM</c:v>
                  </c:pt>
                  <c:pt idx="303">
                    <c:v>HM</c:v>
                  </c:pt>
                  <c:pt idx="304">
                    <c:v>HM</c:v>
                  </c:pt>
                  <c:pt idx="305">
                    <c:v>HM</c:v>
                  </c:pt>
                  <c:pt idx="306">
                    <c:v>HM</c:v>
                  </c:pt>
                  <c:pt idx="307">
                    <c:v>HM</c:v>
                  </c:pt>
                  <c:pt idx="308">
                    <c:v>HM</c:v>
                  </c:pt>
                  <c:pt idx="309">
                    <c:v>HM</c:v>
                  </c:pt>
                  <c:pt idx="310">
                    <c:v>HM</c:v>
                  </c:pt>
                  <c:pt idx="311">
                    <c:v>HM</c:v>
                  </c:pt>
                  <c:pt idx="312">
                    <c:v>HM</c:v>
                  </c:pt>
                  <c:pt idx="313">
                    <c:v>HM</c:v>
                  </c:pt>
                  <c:pt idx="314">
                    <c:v>HM</c:v>
                  </c:pt>
                  <c:pt idx="315">
                    <c:v>HM</c:v>
                  </c:pt>
                  <c:pt idx="316">
                    <c:v>HM</c:v>
                  </c:pt>
                  <c:pt idx="317">
                    <c:v>HM</c:v>
                  </c:pt>
                  <c:pt idx="318">
                    <c:v>HM</c:v>
                  </c:pt>
                  <c:pt idx="319">
                    <c:v>HM</c:v>
                  </c:pt>
                  <c:pt idx="320">
                    <c:v>HM</c:v>
                  </c:pt>
                  <c:pt idx="321">
                    <c:v>HM</c:v>
                  </c:pt>
                  <c:pt idx="322">
                    <c:v>HM</c:v>
                  </c:pt>
                  <c:pt idx="323">
                    <c:v>HM</c:v>
                  </c:pt>
                  <c:pt idx="324">
                    <c:v>HM</c:v>
                  </c:pt>
                  <c:pt idx="325">
                    <c:v>HM</c:v>
                  </c:pt>
                  <c:pt idx="326">
                    <c:v>HM</c:v>
                  </c:pt>
                  <c:pt idx="327">
                    <c:v>HM</c:v>
                  </c:pt>
                  <c:pt idx="328">
                    <c:v>HM</c:v>
                  </c:pt>
                  <c:pt idx="329">
                    <c:v>HM</c:v>
                  </c:pt>
                  <c:pt idx="330">
                    <c:v>HM</c:v>
                  </c:pt>
                  <c:pt idx="331">
                    <c:v>HM</c:v>
                  </c:pt>
                  <c:pt idx="332">
                    <c:v>HM</c:v>
                  </c:pt>
                  <c:pt idx="333">
                    <c:v>HM</c:v>
                  </c:pt>
                  <c:pt idx="334">
                    <c:v>H</c:v>
                  </c:pt>
                  <c:pt idx="335">
                    <c:v>H</c:v>
                  </c:pt>
                  <c:pt idx="336">
                    <c:v>H</c:v>
                  </c:pt>
                  <c:pt idx="337">
                    <c:v>H</c:v>
                  </c:pt>
                  <c:pt idx="338">
                    <c:v>H</c:v>
                  </c:pt>
                  <c:pt idx="339">
                    <c:v>H</c:v>
                  </c:pt>
                  <c:pt idx="340">
                    <c:v>H</c:v>
                  </c:pt>
                  <c:pt idx="341">
                    <c:v>H</c:v>
                  </c:pt>
                  <c:pt idx="342">
                    <c:v>H</c:v>
                  </c:pt>
                  <c:pt idx="343">
                    <c:v>H</c:v>
                  </c:pt>
                  <c:pt idx="344">
                    <c:v>H</c:v>
                  </c:pt>
                  <c:pt idx="345">
                    <c:v>H</c:v>
                  </c:pt>
                  <c:pt idx="346">
                    <c:v>H</c:v>
                  </c:pt>
                  <c:pt idx="347">
                    <c:v>H</c:v>
                  </c:pt>
                  <c:pt idx="348">
                    <c:v>H</c:v>
                  </c:pt>
                  <c:pt idx="349">
                    <c:v>H</c:v>
                  </c:pt>
                  <c:pt idx="350">
                    <c:v>H</c:v>
                  </c:pt>
                  <c:pt idx="351">
                    <c:v>H</c:v>
                  </c:pt>
                  <c:pt idx="352">
                    <c:v>H</c:v>
                  </c:pt>
                  <c:pt idx="353">
                    <c:v>H</c:v>
                  </c:pt>
                  <c:pt idx="354">
                    <c:v>H</c:v>
                  </c:pt>
                  <c:pt idx="355">
                    <c:v>H</c:v>
                  </c:pt>
                  <c:pt idx="356">
                    <c:v>H</c:v>
                  </c:pt>
                  <c:pt idx="357">
                    <c:v>H</c:v>
                  </c:pt>
                  <c:pt idx="358">
                    <c:v>H</c:v>
                  </c:pt>
                  <c:pt idx="359">
                    <c:v>H</c:v>
                  </c:pt>
                  <c:pt idx="360">
                    <c:v>H</c:v>
                  </c:pt>
                  <c:pt idx="361">
                    <c:v>H</c:v>
                  </c:pt>
                  <c:pt idx="362">
                    <c:v>H</c:v>
                  </c:pt>
                  <c:pt idx="363">
                    <c:v>H</c:v>
                  </c:pt>
                  <c:pt idx="364">
                    <c:v>H</c:v>
                  </c:pt>
                  <c:pt idx="365">
                    <c:v>H</c:v>
                  </c:pt>
                  <c:pt idx="366">
                    <c:v>H</c:v>
                  </c:pt>
                  <c:pt idx="367">
                    <c:v>H</c:v>
                  </c:pt>
                  <c:pt idx="368">
                    <c:v>H</c:v>
                  </c:pt>
                  <c:pt idx="369">
                    <c:v>H</c:v>
                  </c:pt>
                  <c:pt idx="370">
                    <c:v>H</c:v>
                  </c:pt>
                  <c:pt idx="371">
                    <c:v>H</c:v>
                  </c:pt>
                  <c:pt idx="372">
                    <c:v>H</c:v>
                  </c:pt>
                  <c:pt idx="373">
                    <c:v>H</c:v>
                  </c:pt>
                  <c:pt idx="374">
                    <c:v>H</c:v>
                  </c:pt>
                  <c:pt idx="375">
                    <c:v>H</c:v>
                  </c:pt>
                  <c:pt idx="376">
                    <c:v>H</c:v>
                  </c:pt>
                  <c:pt idx="377">
                    <c:v>H</c:v>
                  </c:pt>
                  <c:pt idx="378">
                    <c:v>H</c:v>
                  </c:pt>
                  <c:pt idx="379">
                    <c:v>H</c:v>
                  </c:pt>
                  <c:pt idx="380">
                    <c:v>H</c:v>
                  </c:pt>
                  <c:pt idx="381">
                    <c:v>H</c:v>
                  </c:pt>
                  <c:pt idx="382">
                    <c:v>H</c:v>
                  </c:pt>
                  <c:pt idx="383">
                    <c:v>H</c:v>
                  </c:pt>
                  <c:pt idx="384">
                    <c:v>H</c:v>
                  </c:pt>
                  <c:pt idx="385">
                    <c:v>H</c:v>
                  </c:pt>
                  <c:pt idx="386">
                    <c:v>H</c:v>
                  </c:pt>
                  <c:pt idx="387">
                    <c:v>H</c:v>
                  </c:pt>
                  <c:pt idx="388">
                    <c:v>H</c:v>
                  </c:pt>
                  <c:pt idx="389">
                    <c:v>H</c:v>
                  </c:pt>
                  <c:pt idx="390">
                    <c:v>H</c:v>
                  </c:pt>
                  <c:pt idx="391">
                    <c:v>H</c:v>
                  </c:pt>
                  <c:pt idx="392">
                    <c:v>H</c:v>
                  </c:pt>
                  <c:pt idx="393">
                    <c:v>H</c:v>
                  </c:pt>
                  <c:pt idx="394">
                    <c:v>H</c:v>
                  </c:pt>
                  <c:pt idx="395">
                    <c:v>H</c:v>
                  </c:pt>
                </c:lvl>
                <c:lvl>
                  <c:pt idx="0">
                    <c:v> 2 </c:v>
                  </c:pt>
                  <c:pt idx="1">
                    <c:v> 3 </c:v>
                  </c:pt>
                  <c:pt idx="2">
                    <c:v> 4 </c:v>
                  </c:pt>
                  <c:pt idx="3">
                    <c:v> 5 </c:v>
                  </c:pt>
                  <c:pt idx="4">
                    <c:v> 6 </c:v>
                  </c:pt>
                  <c:pt idx="5">
                    <c:v> 7 </c:v>
                  </c:pt>
                  <c:pt idx="6">
                    <c:v> 1 </c:v>
                  </c:pt>
                  <c:pt idx="7">
                    <c:v> 2 </c:v>
                  </c:pt>
                  <c:pt idx="8">
                    <c:v> 3 </c:v>
                  </c:pt>
                  <c:pt idx="9">
                    <c:v> 4 </c:v>
                  </c:pt>
                  <c:pt idx="10">
                    <c:v> 5 </c:v>
                  </c:pt>
                  <c:pt idx="11">
                    <c:v> 6 </c:v>
                  </c:pt>
                  <c:pt idx="12">
                    <c:v> 7 </c:v>
                  </c:pt>
                  <c:pt idx="13">
                    <c:v> 1 </c:v>
                  </c:pt>
                  <c:pt idx="14">
                    <c:v> 2 </c:v>
                  </c:pt>
                  <c:pt idx="15">
                    <c:v> 3 </c:v>
                  </c:pt>
                  <c:pt idx="16">
                    <c:v> 4 </c:v>
                  </c:pt>
                  <c:pt idx="17">
                    <c:v> 5 </c:v>
                  </c:pt>
                  <c:pt idx="18">
                    <c:v> 6 </c:v>
                  </c:pt>
                  <c:pt idx="19">
                    <c:v> 7 </c:v>
                  </c:pt>
                  <c:pt idx="20">
                    <c:v> 1 </c:v>
                  </c:pt>
                  <c:pt idx="21">
                    <c:v> 2 </c:v>
                  </c:pt>
                  <c:pt idx="22">
                    <c:v> 3 </c:v>
                  </c:pt>
                  <c:pt idx="23">
                    <c:v> 4 </c:v>
                  </c:pt>
                  <c:pt idx="24">
                    <c:v> 5 </c:v>
                  </c:pt>
                  <c:pt idx="25">
                    <c:v> 6 </c:v>
                  </c:pt>
                  <c:pt idx="26">
                    <c:v> 7 </c:v>
                  </c:pt>
                  <c:pt idx="27">
                    <c:v> 1 </c:v>
                  </c:pt>
                  <c:pt idx="28">
                    <c:v> 2 </c:v>
                  </c:pt>
                  <c:pt idx="29">
                    <c:v> 3 </c:v>
                  </c:pt>
                  <c:pt idx="30">
                    <c:v> 4 </c:v>
                  </c:pt>
                  <c:pt idx="31">
                    <c:v> 5 </c:v>
                  </c:pt>
                  <c:pt idx="32">
                    <c:v> 6 </c:v>
                  </c:pt>
                  <c:pt idx="33">
                    <c:v> 7 </c:v>
                  </c:pt>
                  <c:pt idx="34">
                    <c:v> 1 </c:v>
                  </c:pt>
                  <c:pt idx="35">
                    <c:v> 2 </c:v>
                  </c:pt>
                  <c:pt idx="36">
                    <c:v> 3 </c:v>
                  </c:pt>
                  <c:pt idx="37">
                    <c:v> 4 </c:v>
                  </c:pt>
                  <c:pt idx="38">
                    <c:v> 5 </c:v>
                  </c:pt>
                  <c:pt idx="39">
                    <c:v> 6 </c:v>
                  </c:pt>
                  <c:pt idx="40">
                    <c:v> 7 </c:v>
                  </c:pt>
                  <c:pt idx="41">
                    <c:v> 1 </c:v>
                  </c:pt>
                  <c:pt idx="42">
                    <c:v> 2 </c:v>
                  </c:pt>
                  <c:pt idx="43">
                    <c:v> 3 </c:v>
                  </c:pt>
                  <c:pt idx="44">
                    <c:v> 4 </c:v>
                  </c:pt>
                  <c:pt idx="45">
                    <c:v> 5 </c:v>
                  </c:pt>
                  <c:pt idx="46">
                    <c:v> 6 </c:v>
                  </c:pt>
                  <c:pt idx="47">
                    <c:v> 7 </c:v>
                  </c:pt>
                  <c:pt idx="48">
                    <c:v> 1 </c:v>
                  </c:pt>
                  <c:pt idx="49">
                    <c:v> 2 </c:v>
                  </c:pt>
                  <c:pt idx="50">
                    <c:v> 3 </c:v>
                  </c:pt>
                  <c:pt idx="51">
                    <c:v> 4 </c:v>
                  </c:pt>
                  <c:pt idx="52">
                    <c:v> 5 </c:v>
                  </c:pt>
                  <c:pt idx="53">
                    <c:v> 6 </c:v>
                  </c:pt>
                  <c:pt idx="54">
                    <c:v> 7 </c:v>
                  </c:pt>
                  <c:pt idx="55">
                    <c:v> 1 </c:v>
                  </c:pt>
                  <c:pt idx="56">
                    <c:v> 2 </c:v>
                  </c:pt>
                  <c:pt idx="57">
                    <c:v> 3 </c:v>
                  </c:pt>
                  <c:pt idx="58">
                    <c:v> 4 </c:v>
                  </c:pt>
                  <c:pt idx="59">
                    <c:v> 5 </c:v>
                  </c:pt>
                  <c:pt idx="60">
                    <c:v> 6 </c:v>
                  </c:pt>
                  <c:pt idx="61">
                    <c:v> 7 </c:v>
                  </c:pt>
                  <c:pt idx="62">
                    <c:v> 1 </c:v>
                  </c:pt>
                  <c:pt idx="63">
                    <c:v> 2 </c:v>
                  </c:pt>
                  <c:pt idx="64">
                    <c:v> 3 </c:v>
                  </c:pt>
                  <c:pt idx="65">
                    <c:v> 4 </c:v>
                  </c:pt>
                  <c:pt idx="66">
                    <c:v> 5 </c:v>
                  </c:pt>
                  <c:pt idx="67">
                    <c:v> 6 </c:v>
                  </c:pt>
                  <c:pt idx="68">
                    <c:v> 7 </c:v>
                  </c:pt>
                  <c:pt idx="69">
                    <c:v> 1 </c:v>
                  </c:pt>
                  <c:pt idx="70">
                    <c:v> 2 </c:v>
                  </c:pt>
                  <c:pt idx="71">
                    <c:v> 3 </c:v>
                  </c:pt>
                  <c:pt idx="72">
                    <c:v> 4 </c:v>
                  </c:pt>
                  <c:pt idx="73">
                    <c:v> 5 </c:v>
                  </c:pt>
                  <c:pt idx="74">
                    <c:v> 6 </c:v>
                  </c:pt>
                  <c:pt idx="75">
                    <c:v> 7 </c:v>
                  </c:pt>
                  <c:pt idx="76">
                    <c:v> 1 </c:v>
                  </c:pt>
                  <c:pt idx="77">
                    <c:v> 2 </c:v>
                  </c:pt>
                  <c:pt idx="78">
                    <c:v> 3 </c:v>
                  </c:pt>
                  <c:pt idx="79">
                    <c:v> 4 </c:v>
                  </c:pt>
                  <c:pt idx="80">
                    <c:v> 5 </c:v>
                  </c:pt>
                  <c:pt idx="81">
                    <c:v> 6 </c:v>
                  </c:pt>
                  <c:pt idx="82">
                    <c:v> 7 </c:v>
                  </c:pt>
                  <c:pt idx="83">
                    <c:v> 1 </c:v>
                  </c:pt>
                  <c:pt idx="84">
                    <c:v> 2 </c:v>
                  </c:pt>
                  <c:pt idx="85">
                    <c:v> 3 </c:v>
                  </c:pt>
                  <c:pt idx="86">
                    <c:v> 4 </c:v>
                  </c:pt>
                  <c:pt idx="87">
                    <c:v> 5 </c:v>
                  </c:pt>
                  <c:pt idx="88">
                    <c:v> 6 </c:v>
                  </c:pt>
                  <c:pt idx="89">
                    <c:v> 7 </c:v>
                  </c:pt>
                  <c:pt idx="90">
                    <c:v> 1 </c:v>
                  </c:pt>
                  <c:pt idx="91">
                    <c:v> 2 </c:v>
                  </c:pt>
                  <c:pt idx="92">
                    <c:v> 3 </c:v>
                  </c:pt>
                  <c:pt idx="93">
                    <c:v> 4 </c:v>
                  </c:pt>
                  <c:pt idx="94">
                    <c:v> 5 </c:v>
                  </c:pt>
                  <c:pt idx="95">
                    <c:v> 6 </c:v>
                  </c:pt>
                  <c:pt idx="96">
                    <c:v> 7 </c:v>
                  </c:pt>
                  <c:pt idx="97">
                    <c:v> 1 </c:v>
                  </c:pt>
                  <c:pt idx="98">
                    <c:v> 2 </c:v>
                  </c:pt>
                  <c:pt idx="99">
                    <c:v> 3 </c:v>
                  </c:pt>
                  <c:pt idx="100">
                    <c:v> 4 </c:v>
                  </c:pt>
                  <c:pt idx="101">
                    <c:v> 5 </c:v>
                  </c:pt>
                  <c:pt idx="102">
                    <c:v> 6 </c:v>
                  </c:pt>
                  <c:pt idx="103">
                    <c:v> 7 </c:v>
                  </c:pt>
                  <c:pt idx="104">
                    <c:v> 1 </c:v>
                  </c:pt>
                  <c:pt idx="105">
                    <c:v> 2 </c:v>
                  </c:pt>
                  <c:pt idx="106">
                    <c:v> 3 </c:v>
                  </c:pt>
                  <c:pt idx="107">
                    <c:v> 4 </c:v>
                  </c:pt>
                  <c:pt idx="108">
                    <c:v> 5 </c:v>
                  </c:pt>
                  <c:pt idx="109">
                    <c:v> 6 </c:v>
                  </c:pt>
                  <c:pt idx="110">
                    <c:v> 7 </c:v>
                  </c:pt>
                  <c:pt idx="111">
                    <c:v> 1 </c:v>
                  </c:pt>
                  <c:pt idx="112">
                    <c:v> 2 </c:v>
                  </c:pt>
                  <c:pt idx="113">
                    <c:v> 3 </c:v>
                  </c:pt>
                  <c:pt idx="114">
                    <c:v> 4 </c:v>
                  </c:pt>
                  <c:pt idx="115">
                    <c:v> 5 </c:v>
                  </c:pt>
                  <c:pt idx="116">
                    <c:v> 6 </c:v>
                  </c:pt>
                  <c:pt idx="117">
                    <c:v> 7 </c:v>
                  </c:pt>
                  <c:pt idx="118">
                    <c:v> 1 </c:v>
                  </c:pt>
                  <c:pt idx="119">
                    <c:v> 2 </c:v>
                  </c:pt>
                  <c:pt idx="120">
                    <c:v> 3 </c:v>
                  </c:pt>
                  <c:pt idx="121">
                    <c:v> 4 </c:v>
                  </c:pt>
                  <c:pt idx="122">
                    <c:v> 5 </c:v>
                  </c:pt>
                  <c:pt idx="123">
                    <c:v> 6 </c:v>
                  </c:pt>
                  <c:pt idx="124">
                    <c:v> 7 </c:v>
                  </c:pt>
                  <c:pt idx="125">
                    <c:v> 1 </c:v>
                  </c:pt>
                  <c:pt idx="126">
                    <c:v> 2 </c:v>
                  </c:pt>
                  <c:pt idx="127">
                    <c:v> 3 </c:v>
                  </c:pt>
                  <c:pt idx="128">
                    <c:v> 4 </c:v>
                  </c:pt>
                  <c:pt idx="129">
                    <c:v> 5 </c:v>
                  </c:pt>
                  <c:pt idx="130">
                    <c:v> 6 </c:v>
                  </c:pt>
                  <c:pt idx="131">
                    <c:v> 7 </c:v>
                  </c:pt>
                  <c:pt idx="132">
                    <c:v> 1 </c:v>
                  </c:pt>
                  <c:pt idx="133">
                    <c:v> 2 </c:v>
                  </c:pt>
                  <c:pt idx="134">
                    <c:v> 3 </c:v>
                  </c:pt>
                  <c:pt idx="135">
                    <c:v> 4 </c:v>
                  </c:pt>
                  <c:pt idx="136">
                    <c:v> 5 </c:v>
                  </c:pt>
                  <c:pt idx="137">
                    <c:v> 6 </c:v>
                  </c:pt>
                  <c:pt idx="138">
                    <c:v> 7 </c:v>
                  </c:pt>
                  <c:pt idx="139">
                    <c:v> 1 </c:v>
                  </c:pt>
                  <c:pt idx="140">
                    <c:v> 2 </c:v>
                  </c:pt>
                  <c:pt idx="141">
                    <c:v> 3 </c:v>
                  </c:pt>
                  <c:pt idx="142">
                    <c:v> 4 </c:v>
                  </c:pt>
                  <c:pt idx="143">
                    <c:v> 5 </c:v>
                  </c:pt>
                  <c:pt idx="144">
                    <c:v> 6 </c:v>
                  </c:pt>
                  <c:pt idx="145">
                    <c:v> 7 </c:v>
                  </c:pt>
                  <c:pt idx="146">
                    <c:v> 1 </c:v>
                  </c:pt>
                  <c:pt idx="147">
                    <c:v> 2 </c:v>
                  </c:pt>
                  <c:pt idx="148">
                    <c:v> 3 </c:v>
                  </c:pt>
                  <c:pt idx="149">
                    <c:v> 4 </c:v>
                  </c:pt>
                  <c:pt idx="150">
                    <c:v> 5 </c:v>
                  </c:pt>
                  <c:pt idx="151">
                    <c:v> 6 </c:v>
                  </c:pt>
                  <c:pt idx="152">
                    <c:v> 7 </c:v>
                  </c:pt>
                  <c:pt idx="153">
                    <c:v> 1 </c:v>
                  </c:pt>
                  <c:pt idx="154">
                    <c:v> 2 </c:v>
                  </c:pt>
                  <c:pt idx="155">
                    <c:v> 3 </c:v>
                  </c:pt>
                  <c:pt idx="156">
                    <c:v> 4 </c:v>
                  </c:pt>
                  <c:pt idx="157">
                    <c:v> 5 </c:v>
                  </c:pt>
                  <c:pt idx="158">
                    <c:v> 6 </c:v>
                  </c:pt>
                  <c:pt idx="159">
                    <c:v> 7 </c:v>
                  </c:pt>
                  <c:pt idx="160">
                    <c:v> 1 </c:v>
                  </c:pt>
                  <c:pt idx="161">
                    <c:v> 2 </c:v>
                  </c:pt>
                  <c:pt idx="162">
                    <c:v> 3 </c:v>
                  </c:pt>
                  <c:pt idx="163">
                    <c:v> 4 </c:v>
                  </c:pt>
                  <c:pt idx="164">
                    <c:v> 5 </c:v>
                  </c:pt>
                  <c:pt idx="165">
                    <c:v> 6 </c:v>
                  </c:pt>
                  <c:pt idx="166">
                    <c:v> 7 </c:v>
                  </c:pt>
                  <c:pt idx="167">
                    <c:v> 1 </c:v>
                  </c:pt>
                  <c:pt idx="168">
                    <c:v> 2 </c:v>
                  </c:pt>
                  <c:pt idx="169">
                    <c:v> 3 </c:v>
                  </c:pt>
                  <c:pt idx="170">
                    <c:v> 4 </c:v>
                  </c:pt>
                  <c:pt idx="171">
                    <c:v> 5 </c:v>
                  </c:pt>
                  <c:pt idx="172">
                    <c:v> 6 </c:v>
                  </c:pt>
                  <c:pt idx="173">
                    <c:v> 7 </c:v>
                  </c:pt>
                  <c:pt idx="174">
                    <c:v> 1 </c:v>
                  </c:pt>
                  <c:pt idx="175">
                    <c:v> 2 </c:v>
                  </c:pt>
                  <c:pt idx="176">
                    <c:v> 3 </c:v>
                  </c:pt>
                  <c:pt idx="177">
                    <c:v> 4 </c:v>
                  </c:pt>
                  <c:pt idx="178">
                    <c:v> 5 </c:v>
                  </c:pt>
                  <c:pt idx="179">
                    <c:v> 6 </c:v>
                  </c:pt>
                  <c:pt idx="180">
                    <c:v> 7 </c:v>
                  </c:pt>
                  <c:pt idx="181">
                    <c:v> 1 </c:v>
                  </c:pt>
                  <c:pt idx="182">
                    <c:v> 2 </c:v>
                  </c:pt>
                  <c:pt idx="183">
                    <c:v> 3 </c:v>
                  </c:pt>
                  <c:pt idx="184">
                    <c:v> 4 </c:v>
                  </c:pt>
                  <c:pt idx="185">
                    <c:v> 5 </c:v>
                  </c:pt>
                  <c:pt idx="186">
                    <c:v> 6 </c:v>
                  </c:pt>
                  <c:pt idx="187">
                    <c:v> 7 </c:v>
                  </c:pt>
                  <c:pt idx="188">
                    <c:v> 1 </c:v>
                  </c:pt>
                  <c:pt idx="189">
                    <c:v> 2 </c:v>
                  </c:pt>
                  <c:pt idx="190">
                    <c:v> 3 </c:v>
                  </c:pt>
                  <c:pt idx="191">
                    <c:v> 4 </c:v>
                  </c:pt>
                  <c:pt idx="192">
                    <c:v> 5 </c:v>
                  </c:pt>
                  <c:pt idx="193">
                    <c:v> 6 </c:v>
                  </c:pt>
                  <c:pt idx="194">
                    <c:v> 7 </c:v>
                  </c:pt>
                  <c:pt idx="195">
                    <c:v> 1 </c:v>
                  </c:pt>
                  <c:pt idx="196">
                    <c:v> 2 </c:v>
                  </c:pt>
                  <c:pt idx="197">
                    <c:v> 3 </c:v>
                  </c:pt>
                  <c:pt idx="198">
                    <c:v> 4 </c:v>
                  </c:pt>
                  <c:pt idx="199">
                    <c:v> 5 </c:v>
                  </c:pt>
                  <c:pt idx="200">
                    <c:v> 6 </c:v>
                  </c:pt>
                  <c:pt idx="201">
                    <c:v> 7 </c:v>
                  </c:pt>
                  <c:pt idx="202">
                    <c:v> 1 </c:v>
                  </c:pt>
                  <c:pt idx="203">
                    <c:v> 2 </c:v>
                  </c:pt>
                  <c:pt idx="204">
                    <c:v> 3 </c:v>
                  </c:pt>
                  <c:pt idx="205">
                    <c:v> 4 </c:v>
                  </c:pt>
                  <c:pt idx="206">
                    <c:v> 5 </c:v>
                  </c:pt>
                  <c:pt idx="207">
                    <c:v> 6 </c:v>
                  </c:pt>
                  <c:pt idx="208">
                    <c:v> 7 </c:v>
                  </c:pt>
                  <c:pt idx="209">
                    <c:v> 1 </c:v>
                  </c:pt>
                  <c:pt idx="210">
                    <c:v> 2 </c:v>
                  </c:pt>
                  <c:pt idx="211">
                    <c:v> 3 </c:v>
                  </c:pt>
                  <c:pt idx="212">
                    <c:v> 4 </c:v>
                  </c:pt>
                  <c:pt idx="213">
                    <c:v> 5 </c:v>
                  </c:pt>
                  <c:pt idx="214">
                    <c:v> 6 </c:v>
                  </c:pt>
                  <c:pt idx="215">
                    <c:v> 7 </c:v>
                  </c:pt>
                  <c:pt idx="216">
                    <c:v> 1 </c:v>
                  </c:pt>
                  <c:pt idx="217">
                    <c:v> 2 </c:v>
                  </c:pt>
                  <c:pt idx="218">
                    <c:v> 3 </c:v>
                  </c:pt>
                  <c:pt idx="219">
                    <c:v> 4 </c:v>
                  </c:pt>
                  <c:pt idx="220">
                    <c:v> 5 </c:v>
                  </c:pt>
                  <c:pt idx="221">
                    <c:v> 6 </c:v>
                  </c:pt>
                  <c:pt idx="222">
                    <c:v> 7 </c:v>
                  </c:pt>
                  <c:pt idx="223">
                    <c:v> 1 </c:v>
                  </c:pt>
                  <c:pt idx="224">
                    <c:v> 2 </c:v>
                  </c:pt>
                  <c:pt idx="225">
                    <c:v> 3 </c:v>
                  </c:pt>
                  <c:pt idx="226">
                    <c:v> 4 </c:v>
                  </c:pt>
                  <c:pt idx="227">
                    <c:v> 5 </c:v>
                  </c:pt>
                  <c:pt idx="228">
                    <c:v> 6 </c:v>
                  </c:pt>
                  <c:pt idx="229">
                    <c:v> 7 </c:v>
                  </c:pt>
                  <c:pt idx="230">
                    <c:v> 1 </c:v>
                  </c:pt>
                  <c:pt idx="231">
                    <c:v> 2 </c:v>
                  </c:pt>
                  <c:pt idx="232">
                    <c:v> 3 </c:v>
                  </c:pt>
                  <c:pt idx="233">
                    <c:v> 4 </c:v>
                  </c:pt>
                  <c:pt idx="234">
                    <c:v> 5 </c:v>
                  </c:pt>
                  <c:pt idx="235">
                    <c:v> 6 </c:v>
                  </c:pt>
                  <c:pt idx="236">
                    <c:v> 7 </c:v>
                  </c:pt>
                  <c:pt idx="237">
                    <c:v> 1 </c:v>
                  </c:pt>
                  <c:pt idx="238">
                    <c:v> 2 </c:v>
                  </c:pt>
                  <c:pt idx="239">
                    <c:v> 3 </c:v>
                  </c:pt>
                  <c:pt idx="240">
                    <c:v> 4 </c:v>
                  </c:pt>
                  <c:pt idx="241">
                    <c:v> 5 </c:v>
                  </c:pt>
                  <c:pt idx="242">
                    <c:v> 6 </c:v>
                  </c:pt>
                  <c:pt idx="243">
                    <c:v> 7 </c:v>
                  </c:pt>
                  <c:pt idx="244">
                    <c:v> 1 </c:v>
                  </c:pt>
                  <c:pt idx="245">
                    <c:v> 2 </c:v>
                  </c:pt>
                  <c:pt idx="246">
                    <c:v> 3 </c:v>
                  </c:pt>
                  <c:pt idx="247">
                    <c:v> 4 </c:v>
                  </c:pt>
                  <c:pt idx="248">
                    <c:v> 5 </c:v>
                  </c:pt>
                  <c:pt idx="249">
                    <c:v> 6 </c:v>
                  </c:pt>
                  <c:pt idx="250">
                    <c:v> 7 </c:v>
                  </c:pt>
                  <c:pt idx="251">
                    <c:v> 1 </c:v>
                  </c:pt>
                  <c:pt idx="252">
                    <c:v> 2 </c:v>
                  </c:pt>
                  <c:pt idx="253">
                    <c:v> 3 </c:v>
                  </c:pt>
                  <c:pt idx="254">
                    <c:v> 4 </c:v>
                  </c:pt>
                  <c:pt idx="255">
                    <c:v> 5 </c:v>
                  </c:pt>
                  <c:pt idx="256">
                    <c:v> 6 </c:v>
                  </c:pt>
                  <c:pt idx="257">
                    <c:v> 7 </c:v>
                  </c:pt>
                  <c:pt idx="258">
                    <c:v> 1 </c:v>
                  </c:pt>
                  <c:pt idx="259">
                    <c:v> 2 </c:v>
                  </c:pt>
                  <c:pt idx="260">
                    <c:v> 3 </c:v>
                  </c:pt>
                  <c:pt idx="261">
                    <c:v> 4 </c:v>
                  </c:pt>
                  <c:pt idx="262">
                    <c:v> 5 </c:v>
                  </c:pt>
                  <c:pt idx="263">
                    <c:v> 6 </c:v>
                  </c:pt>
                  <c:pt idx="264">
                    <c:v> 7 </c:v>
                  </c:pt>
                  <c:pt idx="265">
                    <c:v> 1 </c:v>
                  </c:pt>
                  <c:pt idx="266">
                    <c:v> 2 </c:v>
                  </c:pt>
                  <c:pt idx="267">
                    <c:v> 3 </c:v>
                  </c:pt>
                  <c:pt idx="268">
                    <c:v> 4 </c:v>
                  </c:pt>
                  <c:pt idx="269">
                    <c:v> 5 </c:v>
                  </c:pt>
                  <c:pt idx="270">
                    <c:v> 6 </c:v>
                  </c:pt>
                  <c:pt idx="271">
                    <c:v> 7 </c:v>
                  </c:pt>
                  <c:pt idx="272">
                    <c:v> 1 </c:v>
                  </c:pt>
                  <c:pt idx="273">
                    <c:v> 2 </c:v>
                  </c:pt>
                  <c:pt idx="274">
                    <c:v> 3 </c:v>
                  </c:pt>
                  <c:pt idx="275">
                    <c:v> 4 </c:v>
                  </c:pt>
                  <c:pt idx="276">
                    <c:v> 5 </c:v>
                  </c:pt>
                  <c:pt idx="277">
                    <c:v> 6 </c:v>
                  </c:pt>
                  <c:pt idx="278">
                    <c:v> 7 </c:v>
                  </c:pt>
                  <c:pt idx="279">
                    <c:v> 1 </c:v>
                  </c:pt>
                  <c:pt idx="280">
                    <c:v> 2 </c:v>
                  </c:pt>
                  <c:pt idx="281">
                    <c:v> 3 </c:v>
                  </c:pt>
                  <c:pt idx="282">
                    <c:v> 4 </c:v>
                  </c:pt>
                  <c:pt idx="283">
                    <c:v> 5 </c:v>
                  </c:pt>
                  <c:pt idx="284">
                    <c:v> 6 </c:v>
                  </c:pt>
                  <c:pt idx="285">
                    <c:v> 7 </c:v>
                  </c:pt>
                  <c:pt idx="286">
                    <c:v> 1 </c:v>
                  </c:pt>
                  <c:pt idx="287">
                    <c:v> 2 </c:v>
                  </c:pt>
                  <c:pt idx="288">
                    <c:v> 3 </c:v>
                  </c:pt>
                  <c:pt idx="289">
                    <c:v> 4 </c:v>
                  </c:pt>
                  <c:pt idx="290">
                    <c:v> 5 </c:v>
                  </c:pt>
                  <c:pt idx="291">
                    <c:v> 6 </c:v>
                  </c:pt>
                  <c:pt idx="292">
                    <c:v> 7 </c:v>
                  </c:pt>
                  <c:pt idx="293">
                    <c:v> 1 </c:v>
                  </c:pt>
                  <c:pt idx="294">
                    <c:v> 2 </c:v>
                  </c:pt>
                  <c:pt idx="295">
                    <c:v> 3 </c:v>
                  </c:pt>
                  <c:pt idx="296">
                    <c:v> 4 </c:v>
                  </c:pt>
                  <c:pt idx="297">
                    <c:v> 5 </c:v>
                  </c:pt>
                  <c:pt idx="298">
                    <c:v> 6 </c:v>
                  </c:pt>
                  <c:pt idx="299">
                    <c:v> 7 </c:v>
                  </c:pt>
                  <c:pt idx="300">
                    <c:v> 1 </c:v>
                  </c:pt>
                  <c:pt idx="301">
                    <c:v> 2 </c:v>
                  </c:pt>
                  <c:pt idx="302">
                    <c:v> 3 </c:v>
                  </c:pt>
                  <c:pt idx="303">
                    <c:v> 4 </c:v>
                  </c:pt>
                  <c:pt idx="304">
                    <c:v> 5 </c:v>
                  </c:pt>
                  <c:pt idx="305">
                    <c:v> 6 </c:v>
                  </c:pt>
                  <c:pt idx="306">
                    <c:v> 7 </c:v>
                  </c:pt>
                  <c:pt idx="307">
                    <c:v> 1 </c:v>
                  </c:pt>
                  <c:pt idx="308">
                    <c:v> 2 </c:v>
                  </c:pt>
                  <c:pt idx="309">
                    <c:v> 3 </c:v>
                  </c:pt>
                  <c:pt idx="310">
                    <c:v> 4 </c:v>
                  </c:pt>
                  <c:pt idx="311">
                    <c:v> 5 </c:v>
                  </c:pt>
                  <c:pt idx="312">
                    <c:v> 6 </c:v>
                  </c:pt>
                  <c:pt idx="313">
                    <c:v> 7 </c:v>
                  </c:pt>
                  <c:pt idx="314">
                    <c:v> 1 </c:v>
                  </c:pt>
                  <c:pt idx="315">
                    <c:v> 2 </c:v>
                  </c:pt>
                  <c:pt idx="316">
                    <c:v> 3 </c:v>
                  </c:pt>
                  <c:pt idx="317">
                    <c:v> 4 </c:v>
                  </c:pt>
                  <c:pt idx="318">
                    <c:v> 5 </c:v>
                  </c:pt>
                  <c:pt idx="319">
                    <c:v> 6 </c:v>
                  </c:pt>
                  <c:pt idx="320">
                    <c:v> 7 </c:v>
                  </c:pt>
                  <c:pt idx="321">
                    <c:v> 1 </c:v>
                  </c:pt>
                  <c:pt idx="322">
                    <c:v> 2 </c:v>
                  </c:pt>
                  <c:pt idx="323">
                    <c:v> 3 </c:v>
                  </c:pt>
                  <c:pt idx="324">
                    <c:v> 4 </c:v>
                  </c:pt>
                  <c:pt idx="325">
                    <c:v> 5 </c:v>
                  </c:pt>
                  <c:pt idx="326">
                    <c:v> 6 </c:v>
                  </c:pt>
                  <c:pt idx="327">
                    <c:v> 7 </c:v>
                  </c:pt>
                  <c:pt idx="328">
                    <c:v> 1 </c:v>
                  </c:pt>
                  <c:pt idx="329">
                    <c:v> 2 </c:v>
                  </c:pt>
                  <c:pt idx="330">
                    <c:v> 3 </c:v>
                  </c:pt>
                  <c:pt idx="331">
                    <c:v> 4 </c:v>
                  </c:pt>
                  <c:pt idx="332">
                    <c:v> 5 </c:v>
                  </c:pt>
                  <c:pt idx="333">
                    <c:v> 6 </c:v>
                  </c:pt>
                  <c:pt idx="334">
                    <c:v> 7 </c:v>
                  </c:pt>
                  <c:pt idx="335">
                    <c:v> 1 </c:v>
                  </c:pt>
                  <c:pt idx="336">
                    <c:v> 2 </c:v>
                  </c:pt>
                  <c:pt idx="337">
                    <c:v> 3 </c:v>
                  </c:pt>
                  <c:pt idx="338">
                    <c:v> 4 </c:v>
                  </c:pt>
                  <c:pt idx="339">
                    <c:v> 5 </c:v>
                  </c:pt>
                  <c:pt idx="340">
                    <c:v> 6 </c:v>
                  </c:pt>
                  <c:pt idx="341">
                    <c:v> 7 </c:v>
                  </c:pt>
                  <c:pt idx="342">
                    <c:v> 1 </c:v>
                  </c:pt>
                  <c:pt idx="343">
                    <c:v> 2 </c:v>
                  </c:pt>
                  <c:pt idx="344">
                    <c:v> 3 </c:v>
                  </c:pt>
                  <c:pt idx="345">
                    <c:v> 4 </c:v>
                  </c:pt>
                  <c:pt idx="346">
                    <c:v> 5 </c:v>
                  </c:pt>
                  <c:pt idx="347">
                    <c:v> 6 </c:v>
                  </c:pt>
                  <c:pt idx="348">
                    <c:v> 7 </c:v>
                  </c:pt>
                  <c:pt idx="349">
                    <c:v> 1 </c:v>
                  </c:pt>
                  <c:pt idx="350">
                    <c:v> 2 </c:v>
                  </c:pt>
                  <c:pt idx="351">
                    <c:v> 3 </c:v>
                  </c:pt>
                  <c:pt idx="352">
                    <c:v> 4 </c:v>
                  </c:pt>
                  <c:pt idx="353">
                    <c:v> 5 </c:v>
                  </c:pt>
                  <c:pt idx="354">
                    <c:v> 6 </c:v>
                  </c:pt>
                  <c:pt idx="355">
                    <c:v> 7 </c:v>
                  </c:pt>
                  <c:pt idx="356">
                    <c:v> 1 </c:v>
                  </c:pt>
                  <c:pt idx="357">
                    <c:v> 2 </c:v>
                  </c:pt>
                  <c:pt idx="358">
                    <c:v> 3 </c:v>
                  </c:pt>
                  <c:pt idx="359">
                    <c:v> 4 </c:v>
                  </c:pt>
                  <c:pt idx="360">
                    <c:v> 5 </c:v>
                  </c:pt>
                  <c:pt idx="361">
                    <c:v> 6 </c:v>
                  </c:pt>
                  <c:pt idx="362">
                    <c:v> 7 </c:v>
                  </c:pt>
                  <c:pt idx="363">
                    <c:v> 1 </c:v>
                  </c:pt>
                  <c:pt idx="364">
                    <c:v> 2 </c:v>
                  </c:pt>
                  <c:pt idx="365">
                    <c:v> 3 </c:v>
                  </c:pt>
                  <c:pt idx="366">
                    <c:v> 4 </c:v>
                  </c:pt>
                  <c:pt idx="367">
                    <c:v> 5 </c:v>
                  </c:pt>
                  <c:pt idx="368">
                    <c:v> 6 </c:v>
                  </c:pt>
                  <c:pt idx="369">
                    <c:v> 7 </c:v>
                  </c:pt>
                  <c:pt idx="370">
                    <c:v> 1 </c:v>
                  </c:pt>
                  <c:pt idx="371">
                    <c:v> 2 </c:v>
                  </c:pt>
                  <c:pt idx="372">
                    <c:v> 3 </c:v>
                  </c:pt>
                  <c:pt idx="373">
                    <c:v> 4 </c:v>
                  </c:pt>
                  <c:pt idx="374">
                    <c:v> 5 </c:v>
                  </c:pt>
                  <c:pt idx="375">
                    <c:v> 6 </c:v>
                  </c:pt>
                  <c:pt idx="376">
                    <c:v> 7 </c:v>
                  </c:pt>
                  <c:pt idx="377">
                    <c:v> 1 </c:v>
                  </c:pt>
                  <c:pt idx="378">
                    <c:v> 2 </c:v>
                  </c:pt>
                  <c:pt idx="379">
                    <c:v> 3 </c:v>
                  </c:pt>
                  <c:pt idx="380">
                    <c:v> 4 </c:v>
                  </c:pt>
                  <c:pt idx="381">
                    <c:v> 5 </c:v>
                  </c:pt>
                  <c:pt idx="382">
                    <c:v> 6 </c:v>
                  </c:pt>
                  <c:pt idx="383">
                    <c:v> 7 </c:v>
                  </c:pt>
                  <c:pt idx="384">
                    <c:v> 1 </c:v>
                  </c:pt>
                  <c:pt idx="385">
                    <c:v> 2 </c:v>
                  </c:pt>
                  <c:pt idx="386">
                    <c:v> 3 </c:v>
                  </c:pt>
                  <c:pt idx="387">
                    <c:v> 4 </c:v>
                  </c:pt>
                  <c:pt idx="388">
                    <c:v> 5 </c:v>
                  </c:pt>
                  <c:pt idx="389">
                    <c:v> 6 </c:v>
                  </c:pt>
                  <c:pt idx="390">
                    <c:v> 7 </c:v>
                  </c:pt>
                  <c:pt idx="391">
                    <c:v> 1 </c:v>
                  </c:pt>
                  <c:pt idx="392">
                    <c:v> 2 </c:v>
                  </c:pt>
                  <c:pt idx="393">
                    <c:v> 3 </c:v>
                  </c:pt>
                  <c:pt idx="394">
                    <c:v> 4 </c:v>
                  </c:pt>
                  <c:pt idx="395">
                    <c:v> 5 </c:v>
                  </c:pt>
                </c:lvl>
                <c:lvl>
                  <c:pt idx="0">
                    <c:v>Mon 01/Aug/2022</c:v>
                  </c:pt>
                  <c:pt idx="1">
                    <c:v>Tue 02/Aug/2022</c:v>
                  </c:pt>
                  <c:pt idx="2">
                    <c:v>Wed 03/Aug/2022</c:v>
                  </c:pt>
                  <c:pt idx="3">
                    <c:v>Thu 04/Aug/2022</c:v>
                  </c:pt>
                  <c:pt idx="4">
                    <c:v>Fri 05/Aug/2022</c:v>
                  </c:pt>
                  <c:pt idx="5">
                    <c:v>Sat 06/Aug/2022</c:v>
                  </c:pt>
                  <c:pt idx="6">
                    <c:v>Sun 07/Aug/2022</c:v>
                  </c:pt>
                  <c:pt idx="7">
                    <c:v>Mon 08/Aug/2022</c:v>
                  </c:pt>
                  <c:pt idx="8">
                    <c:v>Tue 09/Aug/2022</c:v>
                  </c:pt>
                  <c:pt idx="9">
                    <c:v>Wed 10/Aug/2022</c:v>
                  </c:pt>
                  <c:pt idx="10">
                    <c:v>Thu 11/Aug/2022</c:v>
                  </c:pt>
                  <c:pt idx="11">
                    <c:v>Fri 12/Aug/2022</c:v>
                  </c:pt>
                  <c:pt idx="12">
                    <c:v>Sat 13/Aug/2022</c:v>
                  </c:pt>
                  <c:pt idx="13">
                    <c:v>Sun 14/Aug/2022</c:v>
                  </c:pt>
                  <c:pt idx="14">
                    <c:v>Mon 15/Aug/2022</c:v>
                  </c:pt>
                  <c:pt idx="15">
                    <c:v>Tue 16/Aug/2022</c:v>
                  </c:pt>
                  <c:pt idx="16">
                    <c:v>Wed 17/Aug/2022</c:v>
                  </c:pt>
                  <c:pt idx="17">
                    <c:v>Thu 18/Aug/2022</c:v>
                  </c:pt>
                  <c:pt idx="18">
                    <c:v>Fri 19/Aug/2022</c:v>
                  </c:pt>
                  <c:pt idx="19">
                    <c:v>Sat 20/Aug/2022</c:v>
                  </c:pt>
                  <c:pt idx="20">
                    <c:v>Sun 21/Aug/2022</c:v>
                  </c:pt>
                  <c:pt idx="21">
                    <c:v>Mon 22/Aug/2022</c:v>
                  </c:pt>
                  <c:pt idx="22">
                    <c:v>Tue 23/Aug/2022</c:v>
                  </c:pt>
                  <c:pt idx="23">
                    <c:v>Wed 24/Aug/2022</c:v>
                  </c:pt>
                  <c:pt idx="24">
                    <c:v>Thu 25/Aug/2022</c:v>
                  </c:pt>
                  <c:pt idx="25">
                    <c:v>Fri 26/Aug/2022</c:v>
                  </c:pt>
                  <c:pt idx="26">
                    <c:v>Sat 27/Aug/2022</c:v>
                  </c:pt>
                  <c:pt idx="27">
                    <c:v>Sun 28/Aug/2022</c:v>
                  </c:pt>
                  <c:pt idx="28">
                    <c:v>Mon 29/Aug/2022</c:v>
                  </c:pt>
                  <c:pt idx="29">
                    <c:v>Tue 30/Aug/2022</c:v>
                  </c:pt>
                  <c:pt idx="30">
                    <c:v>Wed 31/Aug/2022</c:v>
                  </c:pt>
                  <c:pt idx="31">
                    <c:v>Thu 01/Sep/2022</c:v>
                  </c:pt>
                  <c:pt idx="32">
                    <c:v>Fri 02/Sep/2022</c:v>
                  </c:pt>
                  <c:pt idx="33">
                    <c:v>Sat 03/Sep/2022</c:v>
                  </c:pt>
                  <c:pt idx="34">
                    <c:v>Sun 04/Sep/2022</c:v>
                  </c:pt>
                  <c:pt idx="35">
                    <c:v>Mon 05/Sep/2022</c:v>
                  </c:pt>
                  <c:pt idx="36">
                    <c:v>Tue 06/Sep/2022</c:v>
                  </c:pt>
                  <c:pt idx="37">
                    <c:v>Wed 07/Sep/2022</c:v>
                  </c:pt>
                  <c:pt idx="38">
                    <c:v>Thu 08/Sep/2022</c:v>
                  </c:pt>
                  <c:pt idx="39">
                    <c:v>Fri 09/Sep/2022</c:v>
                  </c:pt>
                  <c:pt idx="40">
                    <c:v>Sat 10/Sep/2022</c:v>
                  </c:pt>
                  <c:pt idx="41">
                    <c:v>Sun 11/Sep/2022</c:v>
                  </c:pt>
                  <c:pt idx="42">
                    <c:v>Mon 12/Sep/2022</c:v>
                  </c:pt>
                  <c:pt idx="43">
                    <c:v>Tue 13/Sep/2022</c:v>
                  </c:pt>
                  <c:pt idx="44">
                    <c:v>Wed 14/Sep/2022</c:v>
                  </c:pt>
                  <c:pt idx="45">
                    <c:v>Thu 15/Sep/2022</c:v>
                  </c:pt>
                  <c:pt idx="46">
                    <c:v>Fri 16/Sep/2022</c:v>
                  </c:pt>
                  <c:pt idx="47">
                    <c:v>Sat 17/Sep/2022</c:v>
                  </c:pt>
                  <c:pt idx="48">
                    <c:v>Sun 18/Sep/2022</c:v>
                  </c:pt>
                  <c:pt idx="49">
                    <c:v>Mon 19/Sep/2022</c:v>
                  </c:pt>
                  <c:pt idx="50">
                    <c:v>Tue 20/Sep/2022</c:v>
                  </c:pt>
                  <c:pt idx="51">
                    <c:v>Wed 21/Sep/2022</c:v>
                  </c:pt>
                  <c:pt idx="52">
                    <c:v>Thu 22/Sep/2022</c:v>
                  </c:pt>
                  <c:pt idx="53">
                    <c:v>Fri 23/Sep/2022</c:v>
                  </c:pt>
                  <c:pt idx="54">
                    <c:v>Sat 24/Sep/2022</c:v>
                  </c:pt>
                  <c:pt idx="55">
                    <c:v>Sun 25/Sep/2022</c:v>
                  </c:pt>
                  <c:pt idx="56">
                    <c:v>Mon 26/Sep/2022</c:v>
                  </c:pt>
                  <c:pt idx="57">
                    <c:v>Tue 27/Sep/2022</c:v>
                  </c:pt>
                  <c:pt idx="58">
                    <c:v>Wed 28/Sep/2022</c:v>
                  </c:pt>
                  <c:pt idx="59">
                    <c:v>Thu 29/Sep/2022</c:v>
                  </c:pt>
                  <c:pt idx="60">
                    <c:v>Fri 30/Sep/2022</c:v>
                  </c:pt>
                  <c:pt idx="61">
                    <c:v>Sat 01/Oct/2022</c:v>
                  </c:pt>
                  <c:pt idx="62">
                    <c:v>Sun 02/Oct/2022</c:v>
                  </c:pt>
                  <c:pt idx="63">
                    <c:v>Mon 03/Oct/2022</c:v>
                  </c:pt>
                  <c:pt idx="64">
                    <c:v>Tue 04/Oct/2022</c:v>
                  </c:pt>
                  <c:pt idx="65">
                    <c:v>Wed 05/Oct/2022</c:v>
                  </c:pt>
                  <c:pt idx="66">
                    <c:v>Thu 06/Oct/2022</c:v>
                  </c:pt>
                  <c:pt idx="67">
                    <c:v>Fri 07/Oct/2022</c:v>
                  </c:pt>
                  <c:pt idx="68">
                    <c:v>Sat 08/Oct/2022</c:v>
                  </c:pt>
                  <c:pt idx="69">
                    <c:v>Sun 09/Oct/2022</c:v>
                  </c:pt>
                  <c:pt idx="70">
                    <c:v>Mon 10/Oct/2022</c:v>
                  </c:pt>
                  <c:pt idx="71">
                    <c:v>Tue 11/Oct/2022</c:v>
                  </c:pt>
                  <c:pt idx="72">
                    <c:v>Wed 12/Oct/2022</c:v>
                  </c:pt>
                  <c:pt idx="73">
                    <c:v>Thu 13/Oct/2022</c:v>
                  </c:pt>
                  <c:pt idx="74">
                    <c:v>Fri 14/Oct/2022</c:v>
                  </c:pt>
                  <c:pt idx="75">
                    <c:v>Sat 15/Oct/2022</c:v>
                  </c:pt>
                  <c:pt idx="76">
                    <c:v>Sun 16/Oct/2022</c:v>
                  </c:pt>
                  <c:pt idx="77">
                    <c:v>Mon 17/Oct/2022</c:v>
                  </c:pt>
                  <c:pt idx="78">
                    <c:v>Tue 18/Oct/2022</c:v>
                  </c:pt>
                  <c:pt idx="79">
                    <c:v>Wed 19/Oct/2022</c:v>
                  </c:pt>
                  <c:pt idx="80">
                    <c:v>Thu 20/Oct/2022</c:v>
                  </c:pt>
                  <c:pt idx="81">
                    <c:v>Fri 21/Oct/2022</c:v>
                  </c:pt>
                  <c:pt idx="82">
                    <c:v>Sat 22/Oct/2022</c:v>
                  </c:pt>
                  <c:pt idx="83">
                    <c:v>Sun 23/Oct/2022</c:v>
                  </c:pt>
                  <c:pt idx="84">
                    <c:v>Mon 24/Oct/2022</c:v>
                  </c:pt>
                  <c:pt idx="85">
                    <c:v>Tue 25/Oct/2022</c:v>
                  </c:pt>
                  <c:pt idx="86">
                    <c:v>Wed 26/Oct/2022</c:v>
                  </c:pt>
                  <c:pt idx="87">
                    <c:v>Thu 27/Oct/2022</c:v>
                  </c:pt>
                  <c:pt idx="88">
                    <c:v>Fri 28/Oct/2022</c:v>
                  </c:pt>
                  <c:pt idx="89">
                    <c:v>Sat 29/Oct/2022</c:v>
                  </c:pt>
                  <c:pt idx="90">
                    <c:v>Sun 30/Oct/2022</c:v>
                  </c:pt>
                  <c:pt idx="91">
                    <c:v>Mon 31/Oct/2022</c:v>
                  </c:pt>
                  <c:pt idx="92">
                    <c:v>Tue 01/Nov/2022</c:v>
                  </c:pt>
                  <c:pt idx="93">
                    <c:v>Wed 02/Nov/2022</c:v>
                  </c:pt>
                  <c:pt idx="94">
                    <c:v>Thu 03/Nov/2022</c:v>
                  </c:pt>
                  <c:pt idx="95">
                    <c:v>Fri 04/Nov/2022</c:v>
                  </c:pt>
                  <c:pt idx="96">
                    <c:v>Sat 05/Nov/2022</c:v>
                  </c:pt>
                  <c:pt idx="97">
                    <c:v>Sun 06/Nov/2022</c:v>
                  </c:pt>
                  <c:pt idx="98">
                    <c:v>Mon 07/Nov/2022</c:v>
                  </c:pt>
                  <c:pt idx="99">
                    <c:v>Tue 08/Nov/2022</c:v>
                  </c:pt>
                  <c:pt idx="100">
                    <c:v>Wed 09/Nov/2022</c:v>
                  </c:pt>
                  <c:pt idx="101">
                    <c:v>Thu 10/Nov/2022</c:v>
                  </c:pt>
                  <c:pt idx="102">
                    <c:v>Fri 11/Nov/2022</c:v>
                  </c:pt>
                  <c:pt idx="103">
                    <c:v>Sat 12/Nov/2022</c:v>
                  </c:pt>
                  <c:pt idx="104">
                    <c:v>Sun 13/Nov/2022</c:v>
                  </c:pt>
                  <c:pt idx="105">
                    <c:v>Mon 14/Nov/2022</c:v>
                  </c:pt>
                  <c:pt idx="106">
                    <c:v>Tue 15/Nov/2022</c:v>
                  </c:pt>
                  <c:pt idx="107">
                    <c:v>Wed 16/Nov/2022</c:v>
                  </c:pt>
                  <c:pt idx="108">
                    <c:v>Thu 17/Nov/2022</c:v>
                  </c:pt>
                  <c:pt idx="109">
                    <c:v>Fri 18/Nov/2022</c:v>
                  </c:pt>
                  <c:pt idx="110">
                    <c:v>Sat 19/Nov/2022</c:v>
                  </c:pt>
                  <c:pt idx="111">
                    <c:v>Sun 20/Nov/2022</c:v>
                  </c:pt>
                  <c:pt idx="112">
                    <c:v>Mon 21/Nov/2022</c:v>
                  </c:pt>
                  <c:pt idx="113">
                    <c:v>Tue 22/Nov/2022</c:v>
                  </c:pt>
                  <c:pt idx="114">
                    <c:v>Wed 23/Nov/2022</c:v>
                  </c:pt>
                  <c:pt idx="115">
                    <c:v>Thu 24/Nov/2022</c:v>
                  </c:pt>
                  <c:pt idx="116">
                    <c:v>Fri 25/Nov/2022</c:v>
                  </c:pt>
                  <c:pt idx="117">
                    <c:v>Sat 26/Nov/2022</c:v>
                  </c:pt>
                  <c:pt idx="118">
                    <c:v>Sun 27/Nov/2022</c:v>
                  </c:pt>
                  <c:pt idx="119">
                    <c:v>Mon 28/Nov/2022</c:v>
                  </c:pt>
                  <c:pt idx="120">
                    <c:v>Tue 29/Nov/2022</c:v>
                  </c:pt>
                  <c:pt idx="121">
                    <c:v>Wed 30/Nov/2022</c:v>
                  </c:pt>
                  <c:pt idx="122">
                    <c:v>Thu 01/Dec/2022</c:v>
                  </c:pt>
                  <c:pt idx="123">
                    <c:v>Fri 02/Dec/2022</c:v>
                  </c:pt>
                  <c:pt idx="124">
                    <c:v>Sat 03/Dec/2022</c:v>
                  </c:pt>
                  <c:pt idx="125">
                    <c:v>Sun 04/Dec/2022</c:v>
                  </c:pt>
                  <c:pt idx="126">
                    <c:v>Mon 05/Dec/2022</c:v>
                  </c:pt>
                  <c:pt idx="127">
                    <c:v>Tue 06/Dec/2022</c:v>
                  </c:pt>
                  <c:pt idx="128">
                    <c:v>Wed 07/Dec/2022</c:v>
                  </c:pt>
                  <c:pt idx="129">
                    <c:v>Thu 08/Dec/2022</c:v>
                  </c:pt>
                  <c:pt idx="130">
                    <c:v>Fri 09/Dec/2022</c:v>
                  </c:pt>
                  <c:pt idx="131">
                    <c:v>Sat 10/Dec/2022</c:v>
                  </c:pt>
                  <c:pt idx="132">
                    <c:v>Sun 11/Dec/2022</c:v>
                  </c:pt>
                  <c:pt idx="133">
                    <c:v>Mon 12/Dec/2022</c:v>
                  </c:pt>
                  <c:pt idx="134">
                    <c:v>Tue 13/Dec/2022</c:v>
                  </c:pt>
                  <c:pt idx="135">
                    <c:v>Wed 14/Dec/2022</c:v>
                  </c:pt>
                  <c:pt idx="136">
                    <c:v>Thu 15/Dec/2022</c:v>
                  </c:pt>
                  <c:pt idx="137">
                    <c:v>Fri 16/Dec/2022</c:v>
                  </c:pt>
                  <c:pt idx="138">
                    <c:v>Sat 17/Dec/2022</c:v>
                  </c:pt>
                  <c:pt idx="139">
                    <c:v>Sun 18/Dec/2022</c:v>
                  </c:pt>
                  <c:pt idx="140">
                    <c:v>Mon 19/Dec/2022</c:v>
                  </c:pt>
                  <c:pt idx="141">
                    <c:v>Tue 20/Dec/2022</c:v>
                  </c:pt>
                  <c:pt idx="142">
                    <c:v>Wed 21/Dec/2022</c:v>
                  </c:pt>
                  <c:pt idx="143">
                    <c:v>Thu 22/Dec/2022</c:v>
                  </c:pt>
                  <c:pt idx="144">
                    <c:v>Fri 23/Dec/2022</c:v>
                  </c:pt>
                  <c:pt idx="145">
                    <c:v>Sat 24/Dec/2022</c:v>
                  </c:pt>
                  <c:pt idx="146">
                    <c:v>Sun 25/Dec/2022</c:v>
                  </c:pt>
                  <c:pt idx="147">
                    <c:v>Mon 26/Dec/2022</c:v>
                  </c:pt>
                  <c:pt idx="148">
                    <c:v>Tue 27/Dec/2022</c:v>
                  </c:pt>
                  <c:pt idx="149">
                    <c:v>Wed 28/Dec/2022</c:v>
                  </c:pt>
                  <c:pt idx="150">
                    <c:v>Thu 29/Dec/2022</c:v>
                  </c:pt>
                  <c:pt idx="151">
                    <c:v>Fri 30/Dec/2022</c:v>
                  </c:pt>
                  <c:pt idx="152">
                    <c:v>Sat 31/Dec/2022</c:v>
                  </c:pt>
                  <c:pt idx="153">
                    <c:v>Sun 01/Jan/2023</c:v>
                  </c:pt>
                  <c:pt idx="154">
                    <c:v>Mon 02/Jan/2023</c:v>
                  </c:pt>
                  <c:pt idx="155">
                    <c:v>Tue 03/Jan/2023</c:v>
                  </c:pt>
                  <c:pt idx="156">
                    <c:v>Wed 04/Jan/2023</c:v>
                  </c:pt>
                  <c:pt idx="157">
                    <c:v>Thu 05/Jan/2023</c:v>
                  </c:pt>
                  <c:pt idx="158">
                    <c:v>Fri 06/Jan/2023</c:v>
                  </c:pt>
                  <c:pt idx="159">
                    <c:v>Sat 07/Jan/2023</c:v>
                  </c:pt>
                  <c:pt idx="160">
                    <c:v>Sun 08/Jan/2023</c:v>
                  </c:pt>
                  <c:pt idx="161">
                    <c:v>Mon 09/Jan/2023</c:v>
                  </c:pt>
                  <c:pt idx="162">
                    <c:v>Tue 10/Jan/2023</c:v>
                  </c:pt>
                  <c:pt idx="163">
                    <c:v>Wed 11/Jan/2023</c:v>
                  </c:pt>
                  <c:pt idx="164">
                    <c:v>Thu 12/Jan/2023</c:v>
                  </c:pt>
                  <c:pt idx="165">
                    <c:v>Fri 13/Jan/2023</c:v>
                  </c:pt>
                  <c:pt idx="166">
                    <c:v>Sat 14/Jan/2023</c:v>
                  </c:pt>
                  <c:pt idx="167">
                    <c:v>Sun 15/Jan/2023</c:v>
                  </c:pt>
                  <c:pt idx="168">
                    <c:v>Mon 16/Jan/2023</c:v>
                  </c:pt>
                  <c:pt idx="169">
                    <c:v>Tue 17/Jan/2023</c:v>
                  </c:pt>
                  <c:pt idx="170">
                    <c:v>Wed 18/Jan/2023</c:v>
                  </c:pt>
                  <c:pt idx="171">
                    <c:v>Thu 19/Jan/2023</c:v>
                  </c:pt>
                  <c:pt idx="172">
                    <c:v>Fri 20/Jan/2023</c:v>
                  </c:pt>
                  <c:pt idx="173">
                    <c:v>Sat 21/Jan/2023</c:v>
                  </c:pt>
                  <c:pt idx="174">
                    <c:v>Sun 22/Jan/2023</c:v>
                  </c:pt>
                  <c:pt idx="175">
                    <c:v>Mon 23/Jan/2023</c:v>
                  </c:pt>
                  <c:pt idx="176">
                    <c:v>Tue 24/Jan/2023</c:v>
                  </c:pt>
                  <c:pt idx="177">
                    <c:v>Wed 25/Jan/2023</c:v>
                  </c:pt>
                  <c:pt idx="178">
                    <c:v>Thu 26/Jan/2023</c:v>
                  </c:pt>
                  <c:pt idx="179">
                    <c:v>Fri 27/Jan/2023</c:v>
                  </c:pt>
                  <c:pt idx="180">
                    <c:v>Sat 28/Jan/2023</c:v>
                  </c:pt>
                  <c:pt idx="181">
                    <c:v>Sun 29/Jan/2023</c:v>
                  </c:pt>
                  <c:pt idx="182">
                    <c:v>Mon 30/Jan/2023</c:v>
                  </c:pt>
                  <c:pt idx="183">
                    <c:v>Tue 31/Jan/2023</c:v>
                  </c:pt>
                  <c:pt idx="184">
                    <c:v>Wed 01/Feb/2023</c:v>
                  </c:pt>
                  <c:pt idx="185">
                    <c:v>Thu 02/Feb/2023</c:v>
                  </c:pt>
                  <c:pt idx="186">
                    <c:v>Fri 03/Feb/2023</c:v>
                  </c:pt>
                  <c:pt idx="187">
                    <c:v>Sat 04/Feb/2023</c:v>
                  </c:pt>
                  <c:pt idx="188">
                    <c:v>Sun 05/Feb/2023</c:v>
                  </c:pt>
                  <c:pt idx="189">
                    <c:v>Mon 06/Feb/2023</c:v>
                  </c:pt>
                  <c:pt idx="190">
                    <c:v>Tue 07/Feb/2023</c:v>
                  </c:pt>
                  <c:pt idx="191">
                    <c:v>Wed 08/Feb/2023</c:v>
                  </c:pt>
                  <c:pt idx="192">
                    <c:v>Thu 09/Feb/2023</c:v>
                  </c:pt>
                  <c:pt idx="193">
                    <c:v>Fri 10/Feb/2023</c:v>
                  </c:pt>
                  <c:pt idx="194">
                    <c:v>Sat 11/Feb/2023</c:v>
                  </c:pt>
                  <c:pt idx="195">
                    <c:v>Sun 12/Feb/2023</c:v>
                  </c:pt>
                  <c:pt idx="196">
                    <c:v>Mon 13/Feb/2023</c:v>
                  </c:pt>
                  <c:pt idx="197">
                    <c:v>Tue 14/Feb/2023</c:v>
                  </c:pt>
                  <c:pt idx="198">
                    <c:v>Wed 15/Feb/2023</c:v>
                  </c:pt>
                  <c:pt idx="199">
                    <c:v>Thu 16/Feb/2023</c:v>
                  </c:pt>
                  <c:pt idx="200">
                    <c:v>Fri 17/Feb/2023</c:v>
                  </c:pt>
                  <c:pt idx="201">
                    <c:v>Sat 18/Feb/2023</c:v>
                  </c:pt>
                  <c:pt idx="202">
                    <c:v>Sun 19/Feb/2023</c:v>
                  </c:pt>
                  <c:pt idx="203">
                    <c:v>Mon 20/Feb/2023</c:v>
                  </c:pt>
                  <c:pt idx="204">
                    <c:v>Tue 21/Feb/2023</c:v>
                  </c:pt>
                  <c:pt idx="205">
                    <c:v>Wed 22/Feb/2023</c:v>
                  </c:pt>
                  <c:pt idx="206">
                    <c:v>Thu 23/Feb/2023</c:v>
                  </c:pt>
                  <c:pt idx="207">
                    <c:v>Fri 24/Feb/2023</c:v>
                  </c:pt>
                  <c:pt idx="208">
                    <c:v>Sat 25/Feb/2023</c:v>
                  </c:pt>
                  <c:pt idx="209">
                    <c:v>Sun 26/Feb/2023</c:v>
                  </c:pt>
                  <c:pt idx="210">
                    <c:v>Mon 27/Feb/2023</c:v>
                  </c:pt>
                  <c:pt idx="211">
                    <c:v>Tue 28/Feb/2023</c:v>
                  </c:pt>
                  <c:pt idx="212">
                    <c:v>Wed 01/Mar/2023</c:v>
                  </c:pt>
                  <c:pt idx="213">
                    <c:v>Thu 02/Mar/2023</c:v>
                  </c:pt>
                  <c:pt idx="214">
                    <c:v>Fri 03/Mar/2023</c:v>
                  </c:pt>
                  <c:pt idx="215">
                    <c:v>Sat 04/Mar/2023</c:v>
                  </c:pt>
                  <c:pt idx="216">
                    <c:v>Sun 05/Mar/2023</c:v>
                  </c:pt>
                  <c:pt idx="217">
                    <c:v>Mon 06/Mar/2023</c:v>
                  </c:pt>
                  <c:pt idx="218">
                    <c:v>Tue 07/Mar/2023</c:v>
                  </c:pt>
                  <c:pt idx="219">
                    <c:v>Wed 08/Mar/2023</c:v>
                  </c:pt>
                  <c:pt idx="220">
                    <c:v>Thu 09/Mar/2023</c:v>
                  </c:pt>
                  <c:pt idx="221">
                    <c:v>Fri 10/Mar/2023</c:v>
                  </c:pt>
                  <c:pt idx="222">
                    <c:v>Sat 11/Mar/2023</c:v>
                  </c:pt>
                  <c:pt idx="223">
                    <c:v>Sun 12/Mar/2023</c:v>
                  </c:pt>
                  <c:pt idx="224">
                    <c:v>Mon 13/Mar/2023</c:v>
                  </c:pt>
                  <c:pt idx="225">
                    <c:v>Tue 14/Mar/2023</c:v>
                  </c:pt>
                  <c:pt idx="226">
                    <c:v>Wed 15/Mar/2023</c:v>
                  </c:pt>
                  <c:pt idx="227">
                    <c:v>Thu 16/Mar/2023</c:v>
                  </c:pt>
                  <c:pt idx="228">
                    <c:v>Fri 17/Mar/2023</c:v>
                  </c:pt>
                  <c:pt idx="229">
                    <c:v>Sat 18/Mar/2023</c:v>
                  </c:pt>
                  <c:pt idx="230">
                    <c:v>Sun 19/Mar/2023</c:v>
                  </c:pt>
                  <c:pt idx="231">
                    <c:v>Mon 20/Mar/2023</c:v>
                  </c:pt>
                  <c:pt idx="232">
                    <c:v>Tue 21/Mar/2023</c:v>
                  </c:pt>
                  <c:pt idx="233">
                    <c:v>Wed 22/Mar/2023</c:v>
                  </c:pt>
                  <c:pt idx="234">
                    <c:v>Thu 23/Mar/2023</c:v>
                  </c:pt>
                  <c:pt idx="235">
                    <c:v>Fri 24/Mar/2023</c:v>
                  </c:pt>
                  <c:pt idx="236">
                    <c:v>Sat 25/Mar/2023</c:v>
                  </c:pt>
                  <c:pt idx="237">
                    <c:v>Sun 26/Mar/2023</c:v>
                  </c:pt>
                  <c:pt idx="238">
                    <c:v>Mon 27/Mar/2023</c:v>
                  </c:pt>
                  <c:pt idx="239">
                    <c:v>Tue 28/Mar/2023</c:v>
                  </c:pt>
                  <c:pt idx="240">
                    <c:v>Wed 29/Mar/2023</c:v>
                  </c:pt>
                  <c:pt idx="241">
                    <c:v>Thu 30/Mar/2023</c:v>
                  </c:pt>
                  <c:pt idx="242">
                    <c:v>Fri 31/Mar/2023</c:v>
                  </c:pt>
                  <c:pt idx="243">
                    <c:v>Sat 01/Apr/2023</c:v>
                  </c:pt>
                  <c:pt idx="244">
                    <c:v>Sun 02/Apr/2023</c:v>
                  </c:pt>
                  <c:pt idx="245">
                    <c:v>Mon 03/Apr/2023</c:v>
                  </c:pt>
                  <c:pt idx="246">
                    <c:v>Tue 04/Apr/2023</c:v>
                  </c:pt>
                  <c:pt idx="247">
                    <c:v>Wed 05/Apr/2023</c:v>
                  </c:pt>
                  <c:pt idx="248">
                    <c:v>Thu 06/Apr/2023</c:v>
                  </c:pt>
                  <c:pt idx="249">
                    <c:v>Fri 07/Apr/2023</c:v>
                  </c:pt>
                  <c:pt idx="250">
                    <c:v>Sat 08/Apr/2023</c:v>
                  </c:pt>
                  <c:pt idx="251">
                    <c:v>Sun 09/Apr/2023</c:v>
                  </c:pt>
                  <c:pt idx="252">
                    <c:v>Mon 10/Apr/2023</c:v>
                  </c:pt>
                  <c:pt idx="253">
                    <c:v>Tue 11/Apr/2023</c:v>
                  </c:pt>
                  <c:pt idx="254">
                    <c:v>Wed 12/Apr/2023</c:v>
                  </c:pt>
                  <c:pt idx="255">
                    <c:v>Thu 13/Apr/2023</c:v>
                  </c:pt>
                  <c:pt idx="256">
                    <c:v>Fri 14/Apr/2023</c:v>
                  </c:pt>
                  <c:pt idx="257">
                    <c:v>Sat 15/Apr/2023</c:v>
                  </c:pt>
                  <c:pt idx="258">
                    <c:v>Sun 16/Apr/2023</c:v>
                  </c:pt>
                  <c:pt idx="259">
                    <c:v>Mon 17/Apr/2023</c:v>
                  </c:pt>
                  <c:pt idx="260">
                    <c:v>Tue 18/Apr/2023</c:v>
                  </c:pt>
                  <c:pt idx="261">
                    <c:v>Wed 19/Apr/2023</c:v>
                  </c:pt>
                  <c:pt idx="262">
                    <c:v>Thu 20/Apr/2023</c:v>
                  </c:pt>
                  <c:pt idx="263">
                    <c:v>Fri 21/Apr/2023</c:v>
                  </c:pt>
                  <c:pt idx="264">
                    <c:v>Sat 22/Apr/2023</c:v>
                  </c:pt>
                  <c:pt idx="265">
                    <c:v>Sun 23/Apr/2023</c:v>
                  </c:pt>
                  <c:pt idx="266">
                    <c:v>Mon 24/Apr/2023</c:v>
                  </c:pt>
                  <c:pt idx="267">
                    <c:v>Tue 25/Apr/2023</c:v>
                  </c:pt>
                  <c:pt idx="268">
                    <c:v>Wed 26/Apr/2023</c:v>
                  </c:pt>
                  <c:pt idx="269">
                    <c:v>Thu 27/Apr/2023</c:v>
                  </c:pt>
                  <c:pt idx="270">
                    <c:v>Fri 28/Apr/2023</c:v>
                  </c:pt>
                  <c:pt idx="271">
                    <c:v>Sat 29/Apr/2023</c:v>
                  </c:pt>
                  <c:pt idx="272">
                    <c:v>Sun 30/Apr/2023</c:v>
                  </c:pt>
                  <c:pt idx="273">
                    <c:v>Mon 01/May/2023</c:v>
                  </c:pt>
                  <c:pt idx="274">
                    <c:v>Tue 02/May/2023</c:v>
                  </c:pt>
                  <c:pt idx="275">
                    <c:v>Wed 03/May/2023</c:v>
                  </c:pt>
                  <c:pt idx="276">
                    <c:v>Thu 04/May/2023</c:v>
                  </c:pt>
                  <c:pt idx="277">
                    <c:v>Fri 05/May/2023</c:v>
                  </c:pt>
                  <c:pt idx="278">
                    <c:v>Sat 06/May/2023</c:v>
                  </c:pt>
                  <c:pt idx="279">
                    <c:v>Sun 07/May/2023</c:v>
                  </c:pt>
                  <c:pt idx="280">
                    <c:v>Mon 08/May/2023</c:v>
                  </c:pt>
                  <c:pt idx="281">
                    <c:v>Tue 09/May/2023</c:v>
                  </c:pt>
                  <c:pt idx="282">
                    <c:v>Wed 10/May/2023</c:v>
                  </c:pt>
                  <c:pt idx="283">
                    <c:v>Thu 11/May/2023</c:v>
                  </c:pt>
                  <c:pt idx="284">
                    <c:v>Fri 12/May/2023</c:v>
                  </c:pt>
                  <c:pt idx="285">
                    <c:v>Sat 13/May/2023</c:v>
                  </c:pt>
                  <c:pt idx="286">
                    <c:v>Sun 14/May/2023</c:v>
                  </c:pt>
                  <c:pt idx="287">
                    <c:v>Mon 15/May/2023</c:v>
                  </c:pt>
                  <c:pt idx="288">
                    <c:v>Tue 16/May/2023</c:v>
                  </c:pt>
                  <c:pt idx="289">
                    <c:v>Wed 17/May/2023</c:v>
                  </c:pt>
                  <c:pt idx="290">
                    <c:v>Thu 18/May/2023</c:v>
                  </c:pt>
                  <c:pt idx="291">
                    <c:v>Fri 19/May/2023</c:v>
                  </c:pt>
                  <c:pt idx="292">
                    <c:v>Sat 20/May/2023</c:v>
                  </c:pt>
                  <c:pt idx="293">
                    <c:v>Sun 21/May/2023</c:v>
                  </c:pt>
                  <c:pt idx="294">
                    <c:v>Mon 22/May/2023</c:v>
                  </c:pt>
                  <c:pt idx="295">
                    <c:v>Tue 23/May/2023</c:v>
                  </c:pt>
                  <c:pt idx="296">
                    <c:v>Wed 24/May/2023</c:v>
                  </c:pt>
                  <c:pt idx="297">
                    <c:v>Thu 25/May/2023</c:v>
                  </c:pt>
                  <c:pt idx="298">
                    <c:v>Fri 26/May/2023</c:v>
                  </c:pt>
                  <c:pt idx="299">
                    <c:v>Sat 27/May/2023</c:v>
                  </c:pt>
                  <c:pt idx="300">
                    <c:v>Sun 28/May/2023</c:v>
                  </c:pt>
                  <c:pt idx="301">
                    <c:v>Mon 29/May/2023</c:v>
                  </c:pt>
                  <c:pt idx="302">
                    <c:v>Tue 30/May/2023</c:v>
                  </c:pt>
                  <c:pt idx="303">
                    <c:v>Wed 31/May/2023</c:v>
                  </c:pt>
                  <c:pt idx="304">
                    <c:v>Thu 01/Jun/2023</c:v>
                  </c:pt>
                  <c:pt idx="305">
                    <c:v>Fri 02/Jun/2023</c:v>
                  </c:pt>
                  <c:pt idx="306">
                    <c:v>Sat 03/Jun/2023</c:v>
                  </c:pt>
                  <c:pt idx="307">
                    <c:v>Sun 04/Jun/2023</c:v>
                  </c:pt>
                  <c:pt idx="308">
                    <c:v>Mon 05/Jun/2023</c:v>
                  </c:pt>
                  <c:pt idx="309">
                    <c:v>Tue 06/Jun/2023</c:v>
                  </c:pt>
                  <c:pt idx="310">
                    <c:v>Wed 07/Jun/2023</c:v>
                  </c:pt>
                  <c:pt idx="311">
                    <c:v>Thu 08/Jun/2023</c:v>
                  </c:pt>
                  <c:pt idx="312">
                    <c:v>Fri 09/Jun/2023</c:v>
                  </c:pt>
                  <c:pt idx="313">
                    <c:v>Sat 10/Jun/2023</c:v>
                  </c:pt>
                  <c:pt idx="314">
                    <c:v>Sun 11/Jun/2023</c:v>
                  </c:pt>
                  <c:pt idx="315">
                    <c:v>Mon 12/Jun/2023</c:v>
                  </c:pt>
                  <c:pt idx="316">
                    <c:v>Tue 13/Jun/2023</c:v>
                  </c:pt>
                  <c:pt idx="317">
                    <c:v>Wed 14/Jun/2023</c:v>
                  </c:pt>
                  <c:pt idx="318">
                    <c:v>Thu 15/Jun/2023</c:v>
                  </c:pt>
                  <c:pt idx="319">
                    <c:v>Fri 16/Jun/2023</c:v>
                  </c:pt>
                  <c:pt idx="320">
                    <c:v>Sat 17/Jun/2023</c:v>
                  </c:pt>
                  <c:pt idx="321">
                    <c:v>Sun 18/Jun/2023</c:v>
                  </c:pt>
                  <c:pt idx="322">
                    <c:v>Mon 19/Jun/2023</c:v>
                  </c:pt>
                  <c:pt idx="323">
                    <c:v>Tue 20/Jun/2023</c:v>
                  </c:pt>
                  <c:pt idx="324">
                    <c:v>Wed 21/Jun/2023</c:v>
                  </c:pt>
                  <c:pt idx="325">
                    <c:v>Thu 22/Jun/2023</c:v>
                  </c:pt>
                  <c:pt idx="326">
                    <c:v>Fri 23/Jun/2023</c:v>
                  </c:pt>
                  <c:pt idx="327">
                    <c:v>Sat 24/Jun/2023</c:v>
                  </c:pt>
                  <c:pt idx="328">
                    <c:v>Sun 25/Jun/2023</c:v>
                  </c:pt>
                  <c:pt idx="329">
                    <c:v>Mon 26/Jun/2023</c:v>
                  </c:pt>
                  <c:pt idx="330">
                    <c:v>Tue 27/Jun/2023</c:v>
                  </c:pt>
                  <c:pt idx="331">
                    <c:v>Wed 28/Jun/2023</c:v>
                  </c:pt>
                  <c:pt idx="332">
                    <c:v>Thu 29/Jun/2023</c:v>
                  </c:pt>
                  <c:pt idx="333">
                    <c:v>Fri 30/Jun/2023</c:v>
                  </c:pt>
                  <c:pt idx="334">
                    <c:v>Sat 01/Jul/2023</c:v>
                  </c:pt>
                  <c:pt idx="335">
                    <c:v>Sun 02/Jul/2023</c:v>
                  </c:pt>
                  <c:pt idx="336">
                    <c:v>Mon 03/Jul/2023</c:v>
                  </c:pt>
                  <c:pt idx="337">
                    <c:v>Tue 04/Jul/2023</c:v>
                  </c:pt>
                  <c:pt idx="338">
                    <c:v>Wed 05/Jul/2023</c:v>
                  </c:pt>
                  <c:pt idx="339">
                    <c:v>Thu 06/Jul/2023</c:v>
                  </c:pt>
                  <c:pt idx="340">
                    <c:v>Fri 07/Jul/2023</c:v>
                  </c:pt>
                  <c:pt idx="341">
                    <c:v>Sat 08/Jul/2023</c:v>
                  </c:pt>
                  <c:pt idx="342">
                    <c:v>Sun 09/Jul/2023</c:v>
                  </c:pt>
                  <c:pt idx="343">
                    <c:v>Mon 10/Jul/2023</c:v>
                  </c:pt>
                  <c:pt idx="344">
                    <c:v>Tue 11/Jul/2023</c:v>
                  </c:pt>
                  <c:pt idx="345">
                    <c:v>Wed 12/Jul/2023</c:v>
                  </c:pt>
                  <c:pt idx="346">
                    <c:v>Thu 13/Jul/2023</c:v>
                  </c:pt>
                  <c:pt idx="347">
                    <c:v>Fri 14/Jul/2023</c:v>
                  </c:pt>
                  <c:pt idx="348">
                    <c:v>Sat 15/Jul/2023</c:v>
                  </c:pt>
                  <c:pt idx="349">
                    <c:v>Sun 16/Jul/2023</c:v>
                  </c:pt>
                  <c:pt idx="350">
                    <c:v>Mon 17/Jul/2023</c:v>
                  </c:pt>
                  <c:pt idx="351">
                    <c:v>Tue 18/Jul/2023</c:v>
                  </c:pt>
                  <c:pt idx="352">
                    <c:v>Wed 19/Jul/2023</c:v>
                  </c:pt>
                  <c:pt idx="353">
                    <c:v>Thu 20/Jul/2023</c:v>
                  </c:pt>
                  <c:pt idx="354">
                    <c:v>Fri 21/Jul/2023</c:v>
                  </c:pt>
                  <c:pt idx="355">
                    <c:v>Sat 22/Jul/2023</c:v>
                  </c:pt>
                  <c:pt idx="356">
                    <c:v>Sun 23/Jul/2023</c:v>
                  </c:pt>
                  <c:pt idx="357">
                    <c:v>Mon 24/Jul/2023</c:v>
                  </c:pt>
                  <c:pt idx="358">
                    <c:v>Tue 25/Jul/2023</c:v>
                  </c:pt>
                  <c:pt idx="359">
                    <c:v>Wed 26/Jul/2023</c:v>
                  </c:pt>
                  <c:pt idx="360">
                    <c:v>Thu 27/Jul/2023</c:v>
                  </c:pt>
                  <c:pt idx="361">
                    <c:v>Fri 28/Jul/2023</c:v>
                  </c:pt>
                  <c:pt idx="362">
                    <c:v>Sat 29/Jul/2023</c:v>
                  </c:pt>
                  <c:pt idx="363">
                    <c:v>Sun 30/Jul/2023</c:v>
                  </c:pt>
                  <c:pt idx="364">
                    <c:v>Mon 31/Jul/2023</c:v>
                  </c:pt>
                  <c:pt idx="365">
                    <c:v>Tue 01/Aug/2023</c:v>
                  </c:pt>
                  <c:pt idx="366">
                    <c:v>Wed 02/Aug/2023</c:v>
                  </c:pt>
                  <c:pt idx="367">
                    <c:v>Thu 03/Aug/2023</c:v>
                  </c:pt>
                  <c:pt idx="368">
                    <c:v>Fri 04/Aug/2023</c:v>
                  </c:pt>
                  <c:pt idx="369">
                    <c:v>Sat 05/Aug/2023</c:v>
                  </c:pt>
                  <c:pt idx="370">
                    <c:v>Sun 06/Aug/2023</c:v>
                  </c:pt>
                  <c:pt idx="371">
                    <c:v>Mon 07/Aug/2023</c:v>
                  </c:pt>
                  <c:pt idx="372">
                    <c:v>Tue 08/Aug/2023</c:v>
                  </c:pt>
                  <c:pt idx="373">
                    <c:v>Wed 09/Aug/2023</c:v>
                  </c:pt>
                  <c:pt idx="374">
                    <c:v>Thu 10/Aug/2023</c:v>
                  </c:pt>
                  <c:pt idx="375">
                    <c:v>Fri 11/Aug/2023</c:v>
                  </c:pt>
                  <c:pt idx="376">
                    <c:v>Sat 12/Aug/2023</c:v>
                  </c:pt>
                  <c:pt idx="377">
                    <c:v>Sun 13/Aug/2023</c:v>
                  </c:pt>
                  <c:pt idx="378">
                    <c:v>Mon 14/Aug/2023</c:v>
                  </c:pt>
                  <c:pt idx="379">
                    <c:v>Tue 15/Aug/2023</c:v>
                  </c:pt>
                  <c:pt idx="380">
                    <c:v>Wed 16/Aug/2023</c:v>
                  </c:pt>
                  <c:pt idx="381">
                    <c:v>Thu 17/Aug/2023</c:v>
                  </c:pt>
                  <c:pt idx="382">
                    <c:v>Fri 18/Aug/2023</c:v>
                  </c:pt>
                  <c:pt idx="383">
                    <c:v>Sat 19/Aug/2023</c:v>
                  </c:pt>
                  <c:pt idx="384">
                    <c:v>Sun 20/Aug/2023</c:v>
                  </c:pt>
                  <c:pt idx="385">
                    <c:v>Mon 21/Aug/2023</c:v>
                  </c:pt>
                  <c:pt idx="386">
                    <c:v>Tue 22/Aug/2023</c:v>
                  </c:pt>
                  <c:pt idx="387">
                    <c:v>Wed 23/Aug/2023</c:v>
                  </c:pt>
                  <c:pt idx="388">
                    <c:v>Thu 24/Aug/2023</c:v>
                  </c:pt>
                  <c:pt idx="389">
                    <c:v>Fri 25/Aug/2023</c:v>
                  </c:pt>
                  <c:pt idx="390">
                    <c:v>Sat 26/Aug/2023</c:v>
                  </c:pt>
                  <c:pt idx="391">
                    <c:v>Sun 27/Aug/2023</c:v>
                  </c:pt>
                  <c:pt idx="392">
                    <c:v>Mon 28/Aug/2023</c:v>
                  </c:pt>
                  <c:pt idx="393">
                    <c:v>Tue 29/Aug/2023</c:v>
                  </c:pt>
                  <c:pt idx="394">
                    <c:v>Wed 30/Aug/2023</c:v>
                  </c:pt>
                  <c:pt idx="395">
                    <c:v>Thu 31/Aug/2023</c:v>
                  </c:pt>
                </c:lvl>
              </c:multiLvlStrCache>
            </c:multiLvlStrRef>
          </c:cat>
          <c:val>
            <c:numRef>
              <c:f>'5. GGR Costs'!$E$226:$E$621</c:f>
              <c:numCache>
                <c:formatCode>General</c:formatCode>
                <c:ptCount val="396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200</c:v>
                </c:pt>
                <c:pt idx="5">
                  <c:v>200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200</c:v>
                </c:pt>
                <c:pt idx="12">
                  <c:v>200</c:v>
                </c:pt>
                <c:pt idx="13">
                  <c:v>180</c:v>
                </c:pt>
                <c:pt idx="14">
                  <c:v>180</c:v>
                </c:pt>
                <c:pt idx="15">
                  <c:v>180</c:v>
                </c:pt>
                <c:pt idx="16">
                  <c:v>180</c:v>
                </c:pt>
                <c:pt idx="17">
                  <c:v>180</c:v>
                </c:pt>
                <c:pt idx="18">
                  <c:v>200</c:v>
                </c:pt>
                <c:pt idx="19">
                  <c:v>200</c:v>
                </c:pt>
                <c:pt idx="20">
                  <c:v>180</c:v>
                </c:pt>
                <c:pt idx="21">
                  <c:v>180</c:v>
                </c:pt>
                <c:pt idx="22">
                  <c:v>180</c:v>
                </c:pt>
                <c:pt idx="23">
                  <c:v>180</c:v>
                </c:pt>
                <c:pt idx="24">
                  <c:v>180</c:v>
                </c:pt>
                <c:pt idx="25">
                  <c:v>200</c:v>
                </c:pt>
                <c:pt idx="26">
                  <c:v>200</c:v>
                </c:pt>
                <c:pt idx="27">
                  <c:v>180</c:v>
                </c:pt>
                <c:pt idx="28">
                  <c:v>180</c:v>
                </c:pt>
                <c:pt idx="29">
                  <c:v>180</c:v>
                </c:pt>
                <c:pt idx="30">
                  <c:v>180</c:v>
                </c:pt>
                <c:pt idx="31">
                  <c:v>163</c:v>
                </c:pt>
                <c:pt idx="32">
                  <c:v>183</c:v>
                </c:pt>
                <c:pt idx="33">
                  <c:v>183</c:v>
                </c:pt>
                <c:pt idx="34">
                  <c:v>163</c:v>
                </c:pt>
                <c:pt idx="35">
                  <c:v>160</c:v>
                </c:pt>
                <c:pt idx="36">
                  <c:v>160</c:v>
                </c:pt>
                <c:pt idx="37">
                  <c:v>160</c:v>
                </c:pt>
                <c:pt idx="38">
                  <c:v>163</c:v>
                </c:pt>
                <c:pt idx="39">
                  <c:v>183</c:v>
                </c:pt>
                <c:pt idx="40">
                  <c:v>183</c:v>
                </c:pt>
                <c:pt idx="41">
                  <c:v>163</c:v>
                </c:pt>
                <c:pt idx="42">
                  <c:v>160</c:v>
                </c:pt>
                <c:pt idx="43">
                  <c:v>160</c:v>
                </c:pt>
                <c:pt idx="44">
                  <c:v>160</c:v>
                </c:pt>
                <c:pt idx="45">
                  <c:v>163</c:v>
                </c:pt>
                <c:pt idx="46">
                  <c:v>183</c:v>
                </c:pt>
                <c:pt idx="47">
                  <c:v>183</c:v>
                </c:pt>
                <c:pt idx="48">
                  <c:v>163</c:v>
                </c:pt>
                <c:pt idx="49">
                  <c:v>160</c:v>
                </c:pt>
                <c:pt idx="50">
                  <c:v>160</c:v>
                </c:pt>
                <c:pt idx="51">
                  <c:v>160</c:v>
                </c:pt>
                <c:pt idx="52">
                  <c:v>163</c:v>
                </c:pt>
                <c:pt idx="53">
                  <c:v>183</c:v>
                </c:pt>
                <c:pt idx="54">
                  <c:v>183</c:v>
                </c:pt>
                <c:pt idx="55">
                  <c:v>163</c:v>
                </c:pt>
                <c:pt idx="56">
                  <c:v>160</c:v>
                </c:pt>
                <c:pt idx="57">
                  <c:v>160</c:v>
                </c:pt>
                <c:pt idx="58">
                  <c:v>160</c:v>
                </c:pt>
                <c:pt idx="59">
                  <c:v>163</c:v>
                </c:pt>
                <c:pt idx="60">
                  <c:v>183</c:v>
                </c:pt>
                <c:pt idx="61">
                  <c:v>167</c:v>
                </c:pt>
                <c:pt idx="62">
                  <c:v>147</c:v>
                </c:pt>
                <c:pt idx="63">
                  <c:v>140</c:v>
                </c:pt>
                <c:pt idx="64">
                  <c:v>140</c:v>
                </c:pt>
                <c:pt idx="65">
                  <c:v>140</c:v>
                </c:pt>
                <c:pt idx="66">
                  <c:v>147</c:v>
                </c:pt>
                <c:pt idx="67">
                  <c:v>167</c:v>
                </c:pt>
                <c:pt idx="68">
                  <c:v>167</c:v>
                </c:pt>
                <c:pt idx="69">
                  <c:v>147</c:v>
                </c:pt>
                <c:pt idx="70">
                  <c:v>140</c:v>
                </c:pt>
                <c:pt idx="71">
                  <c:v>140</c:v>
                </c:pt>
                <c:pt idx="72">
                  <c:v>140</c:v>
                </c:pt>
                <c:pt idx="73">
                  <c:v>147</c:v>
                </c:pt>
                <c:pt idx="74">
                  <c:v>167</c:v>
                </c:pt>
                <c:pt idx="75">
                  <c:v>167</c:v>
                </c:pt>
                <c:pt idx="76">
                  <c:v>147</c:v>
                </c:pt>
                <c:pt idx="77">
                  <c:v>140</c:v>
                </c:pt>
                <c:pt idx="78">
                  <c:v>140</c:v>
                </c:pt>
                <c:pt idx="79">
                  <c:v>140</c:v>
                </c:pt>
                <c:pt idx="80">
                  <c:v>147</c:v>
                </c:pt>
                <c:pt idx="81">
                  <c:v>167</c:v>
                </c:pt>
                <c:pt idx="82">
                  <c:v>167</c:v>
                </c:pt>
                <c:pt idx="83">
                  <c:v>147</c:v>
                </c:pt>
                <c:pt idx="84">
                  <c:v>160</c:v>
                </c:pt>
                <c:pt idx="85">
                  <c:v>160</c:v>
                </c:pt>
                <c:pt idx="86">
                  <c:v>160</c:v>
                </c:pt>
                <c:pt idx="87">
                  <c:v>163</c:v>
                </c:pt>
                <c:pt idx="88">
                  <c:v>183</c:v>
                </c:pt>
                <c:pt idx="89">
                  <c:v>183</c:v>
                </c:pt>
                <c:pt idx="90">
                  <c:v>163</c:v>
                </c:pt>
                <c:pt idx="91">
                  <c:v>160</c:v>
                </c:pt>
                <c:pt idx="92">
                  <c:v>120</c:v>
                </c:pt>
                <c:pt idx="93">
                  <c:v>120</c:v>
                </c:pt>
                <c:pt idx="94">
                  <c:v>130</c:v>
                </c:pt>
                <c:pt idx="95">
                  <c:v>150</c:v>
                </c:pt>
                <c:pt idx="96">
                  <c:v>150</c:v>
                </c:pt>
                <c:pt idx="97">
                  <c:v>130</c:v>
                </c:pt>
                <c:pt idx="98">
                  <c:v>120</c:v>
                </c:pt>
                <c:pt idx="99">
                  <c:v>120</c:v>
                </c:pt>
                <c:pt idx="100">
                  <c:v>120</c:v>
                </c:pt>
                <c:pt idx="101">
                  <c:v>130</c:v>
                </c:pt>
                <c:pt idx="102">
                  <c:v>150</c:v>
                </c:pt>
                <c:pt idx="103">
                  <c:v>150</c:v>
                </c:pt>
                <c:pt idx="104">
                  <c:v>130</c:v>
                </c:pt>
                <c:pt idx="105">
                  <c:v>120</c:v>
                </c:pt>
                <c:pt idx="106">
                  <c:v>120</c:v>
                </c:pt>
                <c:pt idx="107">
                  <c:v>120</c:v>
                </c:pt>
                <c:pt idx="108">
                  <c:v>130</c:v>
                </c:pt>
                <c:pt idx="109">
                  <c:v>150</c:v>
                </c:pt>
                <c:pt idx="110">
                  <c:v>150</c:v>
                </c:pt>
                <c:pt idx="111">
                  <c:v>130</c:v>
                </c:pt>
                <c:pt idx="112">
                  <c:v>120</c:v>
                </c:pt>
                <c:pt idx="113">
                  <c:v>120</c:v>
                </c:pt>
                <c:pt idx="114">
                  <c:v>120</c:v>
                </c:pt>
                <c:pt idx="115">
                  <c:v>130</c:v>
                </c:pt>
                <c:pt idx="116">
                  <c:v>150</c:v>
                </c:pt>
                <c:pt idx="117">
                  <c:v>150</c:v>
                </c:pt>
                <c:pt idx="118">
                  <c:v>130</c:v>
                </c:pt>
                <c:pt idx="119">
                  <c:v>120</c:v>
                </c:pt>
                <c:pt idx="120">
                  <c:v>120</c:v>
                </c:pt>
                <c:pt idx="121">
                  <c:v>120</c:v>
                </c:pt>
                <c:pt idx="122">
                  <c:v>130</c:v>
                </c:pt>
                <c:pt idx="123">
                  <c:v>150</c:v>
                </c:pt>
                <c:pt idx="124">
                  <c:v>150</c:v>
                </c:pt>
                <c:pt idx="125">
                  <c:v>130</c:v>
                </c:pt>
                <c:pt idx="126">
                  <c:v>120</c:v>
                </c:pt>
                <c:pt idx="127">
                  <c:v>120</c:v>
                </c:pt>
                <c:pt idx="128">
                  <c:v>120</c:v>
                </c:pt>
                <c:pt idx="129">
                  <c:v>130</c:v>
                </c:pt>
                <c:pt idx="130">
                  <c:v>150</c:v>
                </c:pt>
                <c:pt idx="131">
                  <c:v>150</c:v>
                </c:pt>
                <c:pt idx="132">
                  <c:v>130</c:v>
                </c:pt>
                <c:pt idx="133">
                  <c:v>120</c:v>
                </c:pt>
                <c:pt idx="134">
                  <c:v>120</c:v>
                </c:pt>
                <c:pt idx="135">
                  <c:v>120</c:v>
                </c:pt>
                <c:pt idx="136">
                  <c:v>130</c:v>
                </c:pt>
                <c:pt idx="137">
                  <c:v>150</c:v>
                </c:pt>
                <c:pt idx="138">
                  <c:v>150</c:v>
                </c:pt>
                <c:pt idx="139">
                  <c:v>130</c:v>
                </c:pt>
                <c:pt idx="140">
                  <c:v>180</c:v>
                </c:pt>
                <c:pt idx="141">
                  <c:v>180</c:v>
                </c:pt>
                <c:pt idx="142">
                  <c:v>180</c:v>
                </c:pt>
                <c:pt idx="143">
                  <c:v>180</c:v>
                </c:pt>
                <c:pt idx="144">
                  <c:v>200</c:v>
                </c:pt>
                <c:pt idx="145">
                  <c:v>200</c:v>
                </c:pt>
                <c:pt idx="146">
                  <c:v>180</c:v>
                </c:pt>
                <c:pt idx="147">
                  <c:v>180</c:v>
                </c:pt>
                <c:pt idx="148">
                  <c:v>180</c:v>
                </c:pt>
                <c:pt idx="149">
                  <c:v>180</c:v>
                </c:pt>
                <c:pt idx="150">
                  <c:v>180</c:v>
                </c:pt>
                <c:pt idx="151">
                  <c:v>200</c:v>
                </c:pt>
                <c:pt idx="152">
                  <c:v>200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136.5</c:v>
                </c:pt>
                <c:pt idx="158">
                  <c:v>157.5</c:v>
                </c:pt>
                <c:pt idx="159">
                  <c:v>157.5</c:v>
                </c:pt>
                <c:pt idx="160">
                  <c:v>136.5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136.5</c:v>
                </c:pt>
                <c:pt idx="165">
                  <c:v>157.5</c:v>
                </c:pt>
                <c:pt idx="166">
                  <c:v>157.5</c:v>
                </c:pt>
                <c:pt idx="167">
                  <c:v>136.5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136.5</c:v>
                </c:pt>
                <c:pt idx="172">
                  <c:v>157.5</c:v>
                </c:pt>
                <c:pt idx="173">
                  <c:v>157.5</c:v>
                </c:pt>
                <c:pt idx="174">
                  <c:v>136.5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136.5</c:v>
                </c:pt>
                <c:pt idx="179">
                  <c:v>157.5</c:v>
                </c:pt>
                <c:pt idx="180">
                  <c:v>157.5</c:v>
                </c:pt>
                <c:pt idx="181">
                  <c:v>136.5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136.5</c:v>
                </c:pt>
                <c:pt idx="186">
                  <c:v>157.5</c:v>
                </c:pt>
                <c:pt idx="187">
                  <c:v>157.5</c:v>
                </c:pt>
                <c:pt idx="188">
                  <c:v>136.5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136.5</c:v>
                </c:pt>
                <c:pt idx="193">
                  <c:v>157.5</c:v>
                </c:pt>
                <c:pt idx="194">
                  <c:v>157.5</c:v>
                </c:pt>
                <c:pt idx="195">
                  <c:v>136.5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136.5</c:v>
                </c:pt>
                <c:pt idx="200">
                  <c:v>157.5</c:v>
                </c:pt>
                <c:pt idx="201">
                  <c:v>157.5</c:v>
                </c:pt>
                <c:pt idx="202">
                  <c:v>136.5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136.5</c:v>
                </c:pt>
                <c:pt idx="207">
                  <c:v>157.5</c:v>
                </c:pt>
                <c:pt idx="208">
                  <c:v>157.5</c:v>
                </c:pt>
                <c:pt idx="209">
                  <c:v>136.5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136.5</c:v>
                </c:pt>
                <c:pt idx="214">
                  <c:v>157.5</c:v>
                </c:pt>
                <c:pt idx="215">
                  <c:v>157.5</c:v>
                </c:pt>
                <c:pt idx="216">
                  <c:v>136.5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136.5</c:v>
                </c:pt>
                <c:pt idx="221">
                  <c:v>157.5</c:v>
                </c:pt>
                <c:pt idx="222">
                  <c:v>157.5</c:v>
                </c:pt>
                <c:pt idx="223">
                  <c:v>136.5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136.5</c:v>
                </c:pt>
                <c:pt idx="228">
                  <c:v>157.5</c:v>
                </c:pt>
                <c:pt idx="229">
                  <c:v>157.5</c:v>
                </c:pt>
                <c:pt idx="230">
                  <c:v>136.5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136.5</c:v>
                </c:pt>
                <c:pt idx="235">
                  <c:v>157.5</c:v>
                </c:pt>
                <c:pt idx="236">
                  <c:v>157.5</c:v>
                </c:pt>
                <c:pt idx="237">
                  <c:v>136.5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136.5</c:v>
                </c:pt>
                <c:pt idx="242">
                  <c:v>157.5</c:v>
                </c:pt>
                <c:pt idx="243">
                  <c:v>157.5</c:v>
                </c:pt>
                <c:pt idx="244">
                  <c:v>154.35</c:v>
                </c:pt>
                <c:pt idx="245">
                  <c:v>147</c:v>
                </c:pt>
                <c:pt idx="246">
                  <c:v>147</c:v>
                </c:pt>
                <c:pt idx="247">
                  <c:v>147</c:v>
                </c:pt>
                <c:pt idx="248">
                  <c:v>154.35</c:v>
                </c:pt>
                <c:pt idx="249">
                  <c:v>175.35</c:v>
                </c:pt>
                <c:pt idx="250">
                  <c:v>175.35</c:v>
                </c:pt>
                <c:pt idx="251">
                  <c:v>154.35</c:v>
                </c:pt>
                <c:pt idx="252">
                  <c:v>147</c:v>
                </c:pt>
                <c:pt idx="253">
                  <c:v>147</c:v>
                </c:pt>
                <c:pt idx="254">
                  <c:v>147</c:v>
                </c:pt>
                <c:pt idx="255">
                  <c:v>154.35</c:v>
                </c:pt>
                <c:pt idx="256">
                  <c:v>175.35</c:v>
                </c:pt>
                <c:pt idx="257">
                  <c:v>175.35</c:v>
                </c:pt>
                <c:pt idx="258">
                  <c:v>154.35</c:v>
                </c:pt>
                <c:pt idx="259">
                  <c:v>147</c:v>
                </c:pt>
                <c:pt idx="260">
                  <c:v>147</c:v>
                </c:pt>
                <c:pt idx="261">
                  <c:v>147</c:v>
                </c:pt>
                <c:pt idx="262">
                  <c:v>154.35</c:v>
                </c:pt>
                <c:pt idx="263">
                  <c:v>175.35</c:v>
                </c:pt>
                <c:pt idx="264">
                  <c:v>175.35</c:v>
                </c:pt>
                <c:pt idx="265">
                  <c:v>154.35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136.5</c:v>
                </c:pt>
                <c:pt idx="270">
                  <c:v>157.5</c:v>
                </c:pt>
                <c:pt idx="271">
                  <c:v>157.5</c:v>
                </c:pt>
                <c:pt idx="272">
                  <c:v>136.5</c:v>
                </c:pt>
                <c:pt idx="273">
                  <c:v>168</c:v>
                </c:pt>
                <c:pt idx="274">
                  <c:v>168</c:v>
                </c:pt>
                <c:pt idx="275">
                  <c:v>168</c:v>
                </c:pt>
                <c:pt idx="276">
                  <c:v>171.15</c:v>
                </c:pt>
                <c:pt idx="277">
                  <c:v>192.15</c:v>
                </c:pt>
                <c:pt idx="278">
                  <c:v>192.15</c:v>
                </c:pt>
                <c:pt idx="279">
                  <c:v>171.15</c:v>
                </c:pt>
                <c:pt idx="280">
                  <c:v>168</c:v>
                </c:pt>
                <c:pt idx="281">
                  <c:v>168</c:v>
                </c:pt>
                <c:pt idx="282">
                  <c:v>168</c:v>
                </c:pt>
                <c:pt idx="283">
                  <c:v>171.15</c:v>
                </c:pt>
                <c:pt idx="284">
                  <c:v>192.15</c:v>
                </c:pt>
                <c:pt idx="285">
                  <c:v>192.15</c:v>
                </c:pt>
                <c:pt idx="286">
                  <c:v>171.15</c:v>
                </c:pt>
                <c:pt idx="287">
                  <c:v>168</c:v>
                </c:pt>
                <c:pt idx="288">
                  <c:v>168</c:v>
                </c:pt>
                <c:pt idx="289">
                  <c:v>168</c:v>
                </c:pt>
                <c:pt idx="290">
                  <c:v>171.15</c:v>
                </c:pt>
                <c:pt idx="291">
                  <c:v>192.15</c:v>
                </c:pt>
                <c:pt idx="292">
                  <c:v>192.15</c:v>
                </c:pt>
                <c:pt idx="293">
                  <c:v>171.15</c:v>
                </c:pt>
                <c:pt idx="294">
                  <c:v>168</c:v>
                </c:pt>
                <c:pt idx="295">
                  <c:v>168</c:v>
                </c:pt>
                <c:pt idx="296">
                  <c:v>168</c:v>
                </c:pt>
                <c:pt idx="297">
                  <c:v>171.15</c:v>
                </c:pt>
                <c:pt idx="298">
                  <c:v>192.15</c:v>
                </c:pt>
                <c:pt idx="299">
                  <c:v>192.15</c:v>
                </c:pt>
                <c:pt idx="300">
                  <c:v>171.15</c:v>
                </c:pt>
                <c:pt idx="301">
                  <c:v>168</c:v>
                </c:pt>
                <c:pt idx="302">
                  <c:v>168</c:v>
                </c:pt>
                <c:pt idx="303">
                  <c:v>168</c:v>
                </c:pt>
                <c:pt idx="304">
                  <c:v>171.15</c:v>
                </c:pt>
                <c:pt idx="305">
                  <c:v>192.15</c:v>
                </c:pt>
                <c:pt idx="306">
                  <c:v>192.15</c:v>
                </c:pt>
                <c:pt idx="307">
                  <c:v>171.15</c:v>
                </c:pt>
                <c:pt idx="308">
                  <c:v>168</c:v>
                </c:pt>
                <c:pt idx="309">
                  <c:v>168</c:v>
                </c:pt>
                <c:pt idx="310">
                  <c:v>168</c:v>
                </c:pt>
                <c:pt idx="311">
                  <c:v>171.15</c:v>
                </c:pt>
                <c:pt idx="312">
                  <c:v>192.15</c:v>
                </c:pt>
                <c:pt idx="313">
                  <c:v>192.15</c:v>
                </c:pt>
                <c:pt idx="314">
                  <c:v>171.15</c:v>
                </c:pt>
                <c:pt idx="315">
                  <c:v>168</c:v>
                </c:pt>
                <c:pt idx="316">
                  <c:v>168</c:v>
                </c:pt>
                <c:pt idx="317">
                  <c:v>168</c:v>
                </c:pt>
                <c:pt idx="318">
                  <c:v>171.15</c:v>
                </c:pt>
                <c:pt idx="319">
                  <c:v>192.15</c:v>
                </c:pt>
                <c:pt idx="320">
                  <c:v>192.15</c:v>
                </c:pt>
                <c:pt idx="321">
                  <c:v>171.15</c:v>
                </c:pt>
                <c:pt idx="322">
                  <c:v>168</c:v>
                </c:pt>
                <c:pt idx="323">
                  <c:v>168</c:v>
                </c:pt>
                <c:pt idx="324">
                  <c:v>168</c:v>
                </c:pt>
                <c:pt idx="325">
                  <c:v>171.15</c:v>
                </c:pt>
                <c:pt idx="326">
                  <c:v>192.15</c:v>
                </c:pt>
                <c:pt idx="327">
                  <c:v>192.15</c:v>
                </c:pt>
                <c:pt idx="328">
                  <c:v>171.15</c:v>
                </c:pt>
                <c:pt idx="329">
                  <c:v>168</c:v>
                </c:pt>
                <c:pt idx="330">
                  <c:v>168</c:v>
                </c:pt>
                <c:pt idx="331">
                  <c:v>168</c:v>
                </c:pt>
                <c:pt idx="332">
                  <c:v>171.15</c:v>
                </c:pt>
                <c:pt idx="333">
                  <c:v>192.15</c:v>
                </c:pt>
                <c:pt idx="334">
                  <c:v>210</c:v>
                </c:pt>
                <c:pt idx="335">
                  <c:v>189</c:v>
                </c:pt>
                <c:pt idx="336">
                  <c:v>189</c:v>
                </c:pt>
                <c:pt idx="337">
                  <c:v>189</c:v>
                </c:pt>
                <c:pt idx="338">
                  <c:v>189</c:v>
                </c:pt>
                <c:pt idx="339">
                  <c:v>189</c:v>
                </c:pt>
                <c:pt idx="340">
                  <c:v>210</c:v>
                </c:pt>
                <c:pt idx="341">
                  <c:v>210</c:v>
                </c:pt>
                <c:pt idx="342">
                  <c:v>189</c:v>
                </c:pt>
                <c:pt idx="343">
                  <c:v>189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210</c:v>
                </c:pt>
                <c:pt idx="348">
                  <c:v>210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210</c:v>
                </c:pt>
                <c:pt idx="355">
                  <c:v>210</c:v>
                </c:pt>
                <c:pt idx="356">
                  <c:v>189</c:v>
                </c:pt>
                <c:pt idx="357">
                  <c:v>189</c:v>
                </c:pt>
                <c:pt idx="358">
                  <c:v>189</c:v>
                </c:pt>
                <c:pt idx="359">
                  <c:v>189</c:v>
                </c:pt>
                <c:pt idx="360">
                  <c:v>189</c:v>
                </c:pt>
                <c:pt idx="361">
                  <c:v>210</c:v>
                </c:pt>
                <c:pt idx="362">
                  <c:v>210</c:v>
                </c:pt>
                <c:pt idx="363">
                  <c:v>189</c:v>
                </c:pt>
                <c:pt idx="364">
                  <c:v>189</c:v>
                </c:pt>
                <c:pt idx="365">
                  <c:v>189</c:v>
                </c:pt>
                <c:pt idx="366">
                  <c:v>189</c:v>
                </c:pt>
                <c:pt idx="367">
                  <c:v>189</c:v>
                </c:pt>
                <c:pt idx="368">
                  <c:v>210</c:v>
                </c:pt>
                <c:pt idx="369">
                  <c:v>210</c:v>
                </c:pt>
                <c:pt idx="370">
                  <c:v>189</c:v>
                </c:pt>
                <c:pt idx="371">
                  <c:v>189</c:v>
                </c:pt>
                <c:pt idx="372">
                  <c:v>189</c:v>
                </c:pt>
                <c:pt idx="373">
                  <c:v>189</c:v>
                </c:pt>
                <c:pt idx="374">
                  <c:v>189</c:v>
                </c:pt>
                <c:pt idx="375">
                  <c:v>210</c:v>
                </c:pt>
                <c:pt idx="376">
                  <c:v>210</c:v>
                </c:pt>
                <c:pt idx="377">
                  <c:v>189</c:v>
                </c:pt>
                <c:pt idx="378">
                  <c:v>189</c:v>
                </c:pt>
                <c:pt idx="379">
                  <c:v>189</c:v>
                </c:pt>
                <c:pt idx="380">
                  <c:v>189</c:v>
                </c:pt>
                <c:pt idx="381">
                  <c:v>189</c:v>
                </c:pt>
                <c:pt idx="382">
                  <c:v>210</c:v>
                </c:pt>
                <c:pt idx="383">
                  <c:v>210</c:v>
                </c:pt>
                <c:pt idx="384">
                  <c:v>189</c:v>
                </c:pt>
                <c:pt idx="385">
                  <c:v>189</c:v>
                </c:pt>
                <c:pt idx="386">
                  <c:v>189</c:v>
                </c:pt>
                <c:pt idx="387">
                  <c:v>189</c:v>
                </c:pt>
                <c:pt idx="388">
                  <c:v>189</c:v>
                </c:pt>
                <c:pt idx="389">
                  <c:v>210</c:v>
                </c:pt>
                <c:pt idx="390">
                  <c:v>210</c:v>
                </c:pt>
                <c:pt idx="391">
                  <c:v>189</c:v>
                </c:pt>
                <c:pt idx="392">
                  <c:v>189</c:v>
                </c:pt>
                <c:pt idx="393">
                  <c:v>189</c:v>
                </c:pt>
                <c:pt idx="394">
                  <c:v>189</c:v>
                </c:pt>
                <c:pt idx="39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6-45B3-A300-2FBF5D542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3361951"/>
        <c:axId val="1613360287"/>
      </c:lineChart>
      <c:catAx>
        <c:axId val="161336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360287"/>
        <c:crosses val="autoZero"/>
        <c:auto val="1"/>
        <c:lblAlgn val="ctr"/>
        <c:lblOffset val="100"/>
        <c:tickLblSkip val="7"/>
        <c:noMultiLvlLbl val="0"/>
      </c:catAx>
      <c:valAx>
        <c:axId val="161336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36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171449</xdr:colOff>
      <xdr:row>1</xdr:row>
      <xdr:rowOff>5110</xdr:rowOff>
    </xdr:from>
    <xdr:to>
      <xdr:col>13</xdr:col>
      <xdr:colOff>549524</xdr:colOff>
      <xdr:row>12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1C916A-30A5-45C7-B972-36F4456BE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9" y="271810"/>
          <a:ext cx="2816475" cy="2115790"/>
        </a:xfrm>
        <a:prstGeom prst="rect">
          <a:avLst/>
        </a:prstGeom>
      </xdr:spPr>
    </xdr:pic>
    <xdr:clientData/>
  </xdr:twoCellAnchor>
  <xdr:twoCellAnchor editAs="oneCell">
    <xdr:from>
      <xdr:col>0</xdr:col>
      <xdr:colOff>39650</xdr:colOff>
      <xdr:row>15</xdr:row>
      <xdr:rowOff>19051</xdr:rowOff>
    </xdr:from>
    <xdr:to>
      <xdr:col>4</xdr:col>
      <xdr:colOff>390377</xdr:colOff>
      <xdr:row>26</xdr:row>
      <xdr:rowOff>86989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15B7265-3BE2-4BE2-B46D-5CF3D8DE5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50" y="2946401"/>
          <a:ext cx="2789127" cy="2093588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15</xdr:row>
      <xdr:rowOff>21308</xdr:rowOff>
    </xdr:from>
    <xdr:to>
      <xdr:col>13</xdr:col>
      <xdr:colOff>508000</xdr:colOff>
      <xdr:row>26</xdr:row>
      <xdr:rowOff>114299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AC95CD8-5B62-49BC-BE9E-D9B2FBC94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899" y="2948658"/>
          <a:ext cx="2755901" cy="2118641"/>
        </a:xfrm>
        <a:prstGeom prst="rect">
          <a:avLst/>
        </a:prstGeom>
      </xdr:spPr>
    </xdr:pic>
    <xdr:clientData/>
  </xdr:twoCellAnchor>
  <xdr:twoCellAnchor editAs="oneCell">
    <xdr:from>
      <xdr:col>4</xdr:col>
      <xdr:colOff>416700</xdr:colOff>
      <xdr:row>15</xdr:row>
      <xdr:rowOff>25258</xdr:rowOff>
    </xdr:from>
    <xdr:to>
      <xdr:col>9</xdr:col>
      <xdr:colOff>160562</xdr:colOff>
      <xdr:row>26</xdr:row>
      <xdr:rowOff>95249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9B2F84D-F57E-40E5-ACCE-E544848F2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5100" y="2952608"/>
          <a:ext cx="2791862" cy="2095641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165101</xdr:colOff>
      <xdr:row>29</xdr:row>
      <xdr:rowOff>2658</xdr:rowOff>
    </xdr:from>
    <xdr:to>
      <xdr:col>13</xdr:col>
      <xdr:colOff>546100</xdr:colOff>
      <xdr:row>40</xdr:row>
      <xdr:rowOff>93792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D63A1C5-E4EF-4EFD-B0E3-B4E4E6F46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1" y="5590658"/>
          <a:ext cx="2819399" cy="2116784"/>
        </a:xfrm>
        <a:prstGeom prst="rect">
          <a:avLst/>
        </a:prstGeom>
      </xdr:spPr>
    </xdr:pic>
    <xdr:clientData/>
  </xdr:twoCellAnchor>
  <xdr:twoCellAnchor editAs="oneCell">
    <xdr:from>
      <xdr:col>9</xdr:col>
      <xdr:colOff>160072</xdr:colOff>
      <xdr:row>42</xdr:row>
      <xdr:rowOff>265150</xdr:rowOff>
    </xdr:from>
    <xdr:to>
      <xdr:col>13</xdr:col>
      <xdr:colOff>532330</xdr:colOff>
      <xdr:row>54</xdr:row>
      <xdr:rowOff>82550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62BDE4F-371B-410A-875D-43BCE78A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472" y="8247100"/>
          <a:ext cx="2810658" cy="21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57</xdr:row>
      <xdr:rowOff>0</xdr:rowOff>
    </xdr:from>
    <xdr:to>
      <xdr:col>12</xdr:col>
      <xdr:colOff>488950</xdr:colOff>
      <xdr:row>71</xdr:row>
      <xdr:rowOff>57150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517F89F-D2BB-4C33-B441-F2712F5329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87" b="30179"/>
        <a:stretch/>
      </xdr:blipFill>
      <xdr:spPr>
        <a:xfrm>
          <a:off x="31750" y="10909300"/>
          <a:ext cx="7772400" cy="263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</xdr:rowOff>
    </xdr:from>
    <xdr:to>
      <xdr:col>4</xdr:col>
      <xdr:colOff>377751</xdr:colOff>
      <xdr:row>12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B59789-026F-AB89-E3EA-E36E1CED5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1"/>
          <a:ext cx="2816151" cy="2114549"/>
        </a:xfrm>
        <a:prstGeom prst="rect">
          <a:avLst/>
        </a:prstGeom>
      </xdr:spPr>
    </xdr:pic>
    <xdr:clientData/>
  </xdr:twoCellAnchor>
  <xdr:twoCellAnchor editAs="oneCell">
    <xdr:from>
      <xdr:col>4</xdr:col>
      <xdr:colOff>393701</xdr:colOff>
      <xdr:row>1</xdr:row>
      <xdr:rowOff>6350</xdr:rowOff>
    </xdr:from>
    <xdr:to>
      <xdr:col>9</xdr:col>
      <xdr:colOff>152071</xdr:colOff>
      <xdr:row>12</xdr:row>
      <xdr:rowOff>88900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5D3D416-7B6E-C19D-9156-4AC376DF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1" y="273050"/>
          <a:ext cx="2806370" cy="210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</xdr:col>
      <xdr:colOff>381000</xdr:colOff>
      <xdr:row>40</xdr:row>
      <xdr:rowOff>92338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01E374D-75A9-951F-99B1-D6AA6E8BD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88000"/>
          <a:ext cx="2819400" cy="2117988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400051</xdr:colOff>
      <xdr:row>29</xdr:row>
      <xdr:rowOff>6350</xdr:rowOff>
    </xdr:from>
    <xdr:to>
      <xdr:col>8</xdr:col>
      <xdr:colOff>159742</xdr:colOff>
      <xdr:row>40</xdr:row>
      <xdr:rowOff>95250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2A2A969-1818-D6D7-A752-BA63F31BC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5594350"/>
          <a:ext cx="1588491" cy="21145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43</xdr:row>
      <xdr:rowOff>0</xdr:rowOff>
    </xdr:from>
    <xdr:to>
      <xdr:col>4</xdr:col>
      <xdr:colOff>367971</xdr:colOff>
      <xdr:row>54</xdr:row>
      <xdr:rowOff>82550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4D1BCDD-9979-BF87-E7C8-2EBF3F75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248650"/>
          <a:ext cx="2806370" cy="2108200"/>
        </a:xfrm>
        <a:prstGeom prst="rect">
          <a:avLst/>
        </a:prstGeom>
      </xdr:spPr>
    </xdr:pic>
    <xdr:clientData/>
  </xdr:twoCellAnchor>
  <xdr:twoCellAnchor editAs="oneCell">
    <xdr:from>
      <xdr:col>4</xdr:col>
      <xdr:colOff>387350</xdr:colOff>
      <xdr:row>43</xdr:row>
      <xdr:rowOff>0</xdr:rowOff>
    </xdr:from>
    <xdr:to>
      <xdr:col>9</xdr:col>
      <xdr:colOff>146050</xdr:colOff>
      <xdr:row>54</xdr:row>
      <xdr:rowOff>82798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ECFDD12-3144-A8EA-3258-4AC966818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0" y="8248650"/>
          <a:ext cx="2806700" cy="21084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498305</xdr:colOff>
      <xdr:row>1</xdr:row>
      <xdr:rowOff>6125</xdr:rowOff>
    </xdr:from>
    <xdr:to>
      <xdr:col>5</xdr:col>
      <xdr:colOff>312737</xdr:colOff>
      <xdr:row>12</xdr:row>
      <xdr:rowOff>171451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3BCCEEB-6A4A-4BDF-9028-D3105E811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505" y="272825"/>
          <a:ext cx="1643232" cy="2190976"/>
        </a:xfrm>
        <a:prstGeom prst="rect">
          <a:avLst/>
        </a:prstGeom>
      </xdr:spPr>
    </xdr:pic>
    <xdr:clientData/>
  </xdr:twoCellAnchor>
  <xdr:twoCellAnchor editAs="oneCell">
    <xdr:from>
      <xdr:col>5</xdr:col>
      <xdr:colOff>336549</xdr:colOff>
      <xdr:row>1</xdr:row>
      <xdr:rowOff>4162</xdr:rowOff>
    </xdr:from>
    <xdr:to>
      <xdr:col>10</xdr:col>
      <xdr:colOff>212466</xdr:colOff>
      <xdr:row>12</xdr:row>
      <xdr:rowOff>171450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52002F1-07D8-4367-9B8B-83F7E4601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4549" y="270862"/>
          <a:ext cx="2923917" cy="2192938"/>
        </a:xfrm>
        <a:prstGeom prst="rect">
          <a:avLst/>
        </a:prstGeom>
      </xdr:spPr>
    </xdr:pic>
    <xdr:clientData/>
  </xdr:twoCellAnchor>
  <xdr:twoCellAnchor editAs="oneCell">
    <xdr:from>
      <xdr:col>0</xdr:col>
      <xdr:colOff>23605</xdr:colOff>
      <xdr:row>1</xdr:row>
      <xdr:rowOff>1325</xdr:rowOff>
    </xdr:from>
    <xdr:to>
      <xdr:col>2</xdr:col>
      <xdr:colOff>457200</xdr:colOff>
      <xdr:row>12</xdr:row>
      <xdr:rowOff>179401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CFD89B3-E5DE-4DDF-9142-1C02F6F4A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" y="268025"/>
          <a:ext cx="1652795" cy="2203726"/>
        </a:xfrm>
        <a:prstGeom prst="rect">
          <a:avLst/>
        </a:prstGeom>
      </xdr:spPr>
    </xdr:pic>
    <xdr:clientData/>
  </xdr:twoCellAnchor>
  <xdr:twoCellAnchor editAs="oneCell">
    <xdr:from>
      <xdr:col>10</xdr:col>
      <xdr:colOff>246061</xdr:colOff>
      <xdr:row>1</xdr:row>
      <xdr:rowOff>0</xdr:rowOff>
    </xdr:from>
    <xdr:to>
      <xdr:col>13</xdr:col>
      <xdr:colOff>69849</xdr:colOff>
      <xdr:row>12</xdr:row>
      <xdr:rowOff>177800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0131D96-0484-4651-BCCE-B1504B367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061" y="266700"/>
          <a:ext cx="1652588" cy="22034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33336</xdr:colOff>
      <xdr:row>15</xdr:row>
      <xdr:rowOff>8750</xdr:rowOff>
    </xdr:from>
    <xdr:to>
      <xdr:col>2</xdr:col>
      <xdr:colOff>482599</xdr:colOff>
      <xdr:row>27</xdr:row>
      <xdr:rowOff>23566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F58C467-9EE1-4C50-8672-30690E6DB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6" y="2936100"/>
          <a:ext cx="1668463" cy="2224616"/>
        </a:xfrm>
        <a:prstGeom prst="rect">
          <a:avLst/>
        </a:prstGeom>
      </xdr:spPr>
    </xdr:pic>
    <xdr:clientData/>
  </xdr:twoCellAnchor>
  <xdr:twoCellAnchor editAs="oneCell">
    <xdr:from>
      <xdr:col>5</xdr:col>
      <xdr:colOff>27799</xdr:colOff>
      <xdr:row>29</xdr:row>
      <xdr:rowOff>3836</xdr:rowOff>
    </xdr:from>
    <xdr:to>
      <xdr:col>12</xdr:col>
      <xdr:colOff>192621</xdr:colOff>
      <xdr:row>41</xdr:row>
      <xdr:rowOff>31750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7CA2706-F1EC-4AFD-B6C1-84981D2FD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5799" y="5591836"/>
          <a:ext cx="4432022" cy="2237714"/>
        </a:xfrm>
        <a:prstGeom prst="rect">
          <a:avLst/>
        </a:prstGeom>
      </xdr:spPr>
    </xdr:pic>
    <xdr:clientData/>
  </xdr:twoCellAnchor>
  <xdr:twoCellAnchor editAs="oneCell">
    <xdr:from>
      <xdr:col>2</xdr:col>
      <xdr:colOff>520699</xdr:colOff>
      <xdr:row>14</xdr:row>
      <xdr:rowOff>259910</xdr:rowOff>
    </xdr:from>
    <xdr:to>
      <xdr:col>10</xdr:col>
      <xdr:colOff>103616</xdr:colOff>
      <xdr:row>27</xdr:row>
      <xdr:rowOff>25400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4886CB3-EBF7-4CD0-B96A-0A6A8383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899" y="2920560"/>
          <a:ext cx="4459717" cy="224199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29</xdr:row>
      <xdr:rowOff>0</xdr:rowOff>
    </xdr:from>
    <xdr:to>
      <xdr:col>4</xdr:col>
      <xdr:colOff>584201</xdr:colOff>
      <xdr:row>41</xdr:row>
      <xdr:rowOff>28575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F800F30-16D9-4B6D-9A59-6C908D2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5588000"/>
          <a:ext cx="2984500" cy="223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212</xdr:row>
      <xdr:rowOff>31750</xdr:rowOff>
    </xdr:from>
    <xdr:to>
      <xdr:col>20</xdr:col>
      <xdr:colOff>590549</xdr:colOff>
      <xdr:row>230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D676E-5644-13F0-B252-9571A7518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ldengroveretreat.co.uk/book-a-room/rooms/5cade149-6c7f-4db9-a966-6adc6fa2a0c4" TargetMode="External"/><Relationship Id="rId2" Type="http://schemas.openxmlformats.org/officeDocument/2006/relationships/hyperlink" Target="https://www.goldengroveretreat.co.uk/book-a-room/rooms/9ea88fef-bb9a-421e-956c-584903d38ba0" TargetMode="External"/><Relationship Id="rId1" Type="http://schemas.openxmlformats.org/officeDocument/2006/relationships/hyperlink" Target="https://www.goldengroveretreat.co.uk/book-a-room/rooms/d3ac6c01-e048-4e9f-8c48-4e8b7f444b6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goldengroveretreat.co.uk/book-a-room/rooms/487ffe38-36be-4942-9e7b-4e447d9c5cd2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B5AD0-7AA9-4C4B-8D40-86C541BF10FC}">
  <dimension ref="A1:H202"/>
  <sheetViews>
    <sheetView workbookViewId="0">
      <selection activeCell="B3" sqref="B3"/>
    </sheetView>
  </sheetViews>
  <sheetFormatPr defaultRowHeight="14.5" x14ac:dyDescent="0.35"/>
  <cols>
    <col min="1" max="1" width="7" bestFit="1" customWidth="1"/>
    <col min="2" max="2" width="17.1796875" bestFit="1" customWidth="1"/>
    <col min="3" max="4" width="8" hidden="1" customWidth="1"/>
    <col min="5" max="6" width="13.81640625" customWidth="1"/>
  </cols>
  <sheetData>
    <row r="1" spans="1:8" ht="15.5" x14ac:dyDescent="0.35">
      <c r="A1" s="19" t="s">
        <v>47</v>
      </c>
      <c r="B1" s="11">
        <v>44927</v>
      </c>
      <c r="E1" s="20" t="s">
        <v>52</v>
      </c>
      <c r="F1" s="20"/>
      <c r="G1" s="20"/>
      <c r="H1" s="20"/>
    </row>
    <row r="2" spans="1:8" ht="15.5" x14ac:dyDescent="0.35">
      <c r="A2" s="19" t="s">
        <v>48</v>
      </c>
      <c r="B2" s="11">
        <v>44930</v>
      </c>
      <c r="E2" s="20" t="s">
        <v>52</v>
      </c>
      <c r="F2" s="20"/>
      <c r="G2" s="20"/>
      <c r="H2" s="20"/>
    </row>
    <row r="3" spans="1:8" ht="15.5" x14ac:dyDescent="0.35">
      <c r="A3" s="19"/>
      <c r="B3" s="21"/>
      <c r="D3" s="22"/>
      <c r="E3" s="22"/>
      <c r="F3" s="22"/>
      <c r="G3" s="22"/>
      <c r="H3" s="22"/>
    </row>
    <row r="4" spans="1:8" ht="15.5" x14ac:dyDescent="0.35">
      <c r="A4" s="19"/>
      <c r="B4" s="21"/>
      <c r="C4" s="129" t="s">
        <v>53</v>
      </c>
      <c r="D4" s="129"/>
      <c r="E4" s="22"/>
      <c r="F4" s="22"/>
      <c r="H4" s="1" t="s">
        <v>110</v>
      </c>
    </row>
    <row r="5" spans="1:8" x14ac:dyDescent="0.35">
      <c r="A5" t="s">
        <v>51</v>
      </c>
      <c r="B5" s="23">
        <f>COUNT(B7:B202)-1</f>
        <v>3</v>
      </c>
      <c r="C5" s="24">
        <f>-AVERAGE(C7:C202)</f>
        <v>-668.5</v>
      </c>
      <c r="D5" s="24">
        <f>-AVERAGE(D7:D202)</f>
        <v>-189</v>
      </c>
      <c r="E5" s="25">
        <f>AVERAGE(E7:E202)</f>
        <v>0.02</v>
      </c>
      <c r="F5" s="25">
        <f>AVERAGE(F7:F202)</f>
        <v>0.02</v>
      </c>
      <c r="G5">
        <v>1</v>
      </c>
      <c r="H5" t="s">
        <v>111</v>
      </c>
    </row>
    <row r="6" spans="1:8" x14ac:dyDescent="0.35">
      <c r="B6" s="26"/>
      <c r="C6" s="27" t="s">
        <v>41</v>
      </c>
      <c r="D6" s="28" t="s">
        <v>42</v>
      </c>
      <c r="E6" s="29" t="s">
        <v>79</v>
      </c>
      <c r="F6" s="29" t="s">
        <v>80</v>
      </c>
      <c r="G6">
        <v>2</v>
      </c>
      <c r="H6" t="s">
        <v>112</v>
      </c>
    </row>
    <row r="7" spans="1:8" x14ac:dyDescent="0.35">
      <c r="B7" s="30">
        <f>B1</f>
        <v>44927</v>
      </c>
      <c r="C7">
        <f>IF($B8&lt;&gt;"",VLOOKUP($B7,'5. GGR Costs'!$A$14:$G$743,4),"")</f>
        <v>682.5</v>
      </c>
      <c r="D7" s="31">
        <f>IF($B8&lt;&gt;"",VLOOKUP($B7,'5. GGR Costs'!$A$14:$G$743,5),"")</f>
        <v>189</v>
      </c>
      <c r="E7" s="32">
        <f>IF($B8&lt;&gt;"",VLOOKUP($B7,'5. GGR Costs'!$A$14:$G$743,6),"")</f>
        <v>0</v>
      </c>
      <c r="F7" s="33">
        <f>IF($B8&lt;&gt;"",VLOOKUP($B7,'5. GGR Costs'!$A$14:$G$743,7),"")</f>
        <v>0</v>
      </c>
      <c r="G7">
        <v>3</v>
      </c>
      <c r="H7" t="s">
        <v>113</v>
      </c>
    </row>
    <row r="8" spans="1:8" ht="15.5" x14ac:dyDescent="0.35">
      <c r="B8" s="34">
        <f>IF(B7&lt;$B$2,B7+1,"")</f>
        <v>44928</v>
      </c>
      <c r="C8">
        <f>IF($B9&lt;&gt;"",VLOOKUP($B8,'5. GGR Costs'!$A$14:$G$743,4),"")</f>
        <v>661.5</v>
      </c>
      <c r="D8" s="31">
        <f>IF($B9&lt;&gt;"",VLOOKUP($B8,'5. GGR Costs'!$A$14:$G$743,5),"")</f>
        <v>189</v>
      </c>
      <c r="E8" s="32">
        <f>IF($B9&lt;&gt;"",VLOOKUP($B8,'5. GGR Costs'!$A$14:$G$743,6),"")</f>
        <v>0.03</v>
      </c>
      <c r="F8" s="33">
        <f>IF($B9&lt;&gt;"",VLOOKUP($B8,'5. GGR Costs'!$A$14:$G$743,7),"")</f>
        <v>0.03</v>
      </c>
      <c r="G8">
        <v>4</v>
      </c>
      <c r="H8" t="s">
        <v>114</v>
      </c>
    </row>
    <row r="9" spans="1:8" ht="15.5" x14ac:dyDescent="0.35">
      <c r="B9" s="34">
        <f t="shared" ref="B9:B72" si="0">IF(B8&lt;$B$2,B8+1,"")</f>
        <v>44929</v>
      </c>
      <c r="C9">
        <f>IF($B10&lt;&gt;"",VLOOKUP($B9,'5. GGR Costs'!$A$14:$G$743,4),"")</f>
        <v>661.5</v>
      </c>
      <c r="D9" s="31">
        <f>IF($B10&lt;&gt;"",VLOOKUP($B9,'5. GGR Costs'!$A$14:$G$743,5),"")</f>
        <v>189</v>
      </c>
      <c r="E9" s="32">
        <f>IF($B10&lt;&gt;"",VLOOKUP($B9,'5. GGR Costs'!$A$14:$G$743,6),"")</f>
        <v>0.03</v>
      </c>
      <c r="F9" s="33">
        <f>IF($B10&lt;&gt;"",VLOOKUP($B9,'5. GGR Costs'!$A$14:$G$743,7),"")</f>
        <v>0.03</v>
      </c>
      <c r="G9">
        <v>5</v>
      </c>
      <c r="H9" t="s">
        <v>115</v>
      </c>
    </row>
    <row r="10" spans="1:8" ht="15.5" x14ac:dyDescent="0.35">
      <c r="B10" s="34">
        <f t="shared" si="0"/>
        <v>44930</v>
      </c>
      <c r="C10" t="str">
        <f>IF($B11&lt;&gt;"",VLOOKUP($B10,'5. GGR Costs'!$A$14:$G$743,4),"")</f>
        <v/>
      </c>
      <c r="D10" s="31" t="str">
        <f>IF($B11&lt;&gt;"",VLOOKUP($B10,'5. GGR Costs'!$A$14:$G$743,5),"")</f>
        <v/>
      </c>
      <c r="E10" s="32" t="str">
        <f>IF($B11&lt;&gt;"",VLOOKUP($B10,'5. GGR Costs'!$A$14:$G$743,6),"")</f>
        <v/>
      </c>
      <c r="F10" s="33" t="str">
        <f>IF($B11&lt;&gt;"",VLOOKUP($B10,'5. GGR Costs'!$A$14:$G$743,7),"")</f>
        <v/>
      </c>
      <c r="G10">
        <v>6</v>
      </c>
      <c r="H10" t="s">
        <v>144</v>
      </c>
    </row>
    <row r="11" spans="1:8" ht="15.5" x14ac:dyDescent="0.35">
      <c r="B11" s="34" t="str">
        <f t="shared" si="0"/>
        <v/>
      </c>
      <c r="C11" t="str">
        <f>IF($B12&lt;&gt;"",VLOOKUP($B11,'5. GGR Costs'!$A$14:$G$743,4),"")</f>
        <v/>
      </c>
      <c r="D11" s="31" t="str">
        <f>IF($B12&lt;&gt;"",VLOOKUP($B11,'5. GGR Costs'!$A$14:$G$743,5),"")</f>
        <v/>
      </c>
      <c r="E11" s="32" t="str">
        <f>IF($B12&lt;&gt;"",VLOOKUP($B11,'5. GGR Costs'!$A$14:$G$743,6),"")</f>
        <v/>
      </c>
      <c r="F11" s="33" t="str">
        <f>IF($B12&lt;&gt;"",VLOOKUP($B11,'5. GGR Costs'!$A$14:$G$743,7),"")</f>
        <v/>
      </c>
      <c r="H11" t="s">
        <v>116</v>
      </c>
    </row>
    <row r="12" spans="1:8" ht="15.5" x14ac:dyDescent="0.35">
      <c r="B12" s="34" t="str">
        <f t="shared" si="0"/>
        <v/>
      </c>
      <c r="C12" t="str">
        <f>IF($B13&lt;&gt;"",VLOOKUP($B12,'5. GGR Costs'!$A$14:$G$743,4),"")</f>
        <v/>
      </c>
      <c r="D12" s="31" t="str">
        <f>IF($B13&lt;&gt;"",VLOOKUP($B12,'5. GGR Costs'!$A$14:$G$743,5),"")</f>
        <v/>
      </c>
      <c r="E12" s="32" t="str">
        <f>IF($B13&lt;&gt;"",VLOOKUP($B12,'5. GGR Costs'!$A$14:$G$743,6),"")</f>
        <v/>
      </c>
      <c r="F12" s="33" t="str">
        <f>IF($B13&lt;&gt;"",VLOOKUP($B12,'5. GGR Costs'!$A$14:$G$743,7),"")</f>
        <v/>
      </c>
      <c r="G12">
        <v>7</v>
      </c>
      <c r="H12" t="s">
        <v>145</v>
      </c>
    </row>
    <row r="13" spans="1:8" ht="15.5" x14ac:dyDescent="0.35">
      <c r="B13" s="34" t="str">
        <f t="shared" si="0"/>
        <v/>
      </c>
      <c r="C13" t="str">
        <f>IF($B14&lt;&gt;"",VLOOKUP($B13,'5. GGR Costs'!$A$14:$G$743,4),"")</f>
        <v/>
      </c>
      <c r="D13" s="31" t="str">
        <f>IF($B14&lt;&gt;"",VLOOKUP($B13,'5. GGR Costs'!$A$14:$G$743,5),"")</f>
        <v/>
      </c>
      <c r="E13" s="32" t="str">
        <f>IF($B14&lt;&gt;"",VLOOKUP($B13,'5. GGR Costs'!$A$14:$G$743,6),"")</f>
        <v/>
      </c>
      <c r="F13" s="33" t="str">
        <f>IF($B14&lt;&gt;"",VLOOKUP($B13,'5. GGR Costs'!$A$14:$G$743,7),"")</f>
        <v/>
      </c>
      <c r="H13" t="s">
        <v>146</v>
      </c>
    </row>
    <row r="14" spans="1:8" ht="15.5" x14ac:dyDescent="0.35">
      <c r="B14" s="34" t="str">
        <f t="shared" si="0"/>
        <v/>
      </c>
      <c r="C14" t="str">
        <f>IF($B15&lt;&gt;"",VLOOKUP($B14,'5. GGR Costs'!$A$14:$G$743,4),"")</f>
        <v/>
      </c>
      <c r="D14" s="31" t="str">
        <f>IF($B15&lt;&gt;"",VLOOKUP($B14,'5. GGR Costs'!$A$14:$G$743,5),"")</f>
        <v/>
      </c>
      <c r="E14" s="32" t="str">
        <f>IF($B15&lt;&gt;"",VLOOKUP($B14,'5. GGR Costs'!$A$14:$G$743,6),"")</f>
        <v/>
      </c>
      <c r="F14" s="33" t="str">
        <f>IF($B15&lt;&gt;"",VLOOKUP($B14,'5. GGR Costs'!$A$14:$G$743,7),"")</f>
        <v/>
      </c>
      <c r="H14" t="s">
        <v>147</v>
      </c>
    </row>
    <row r="15" spans="1:8" ht="15.5" x14ac:dyDescent="0.35">
      <c r="B15" s="34" t="str">
        <f t="shared" si="0"/>
        <v/>
      </c>
      <c r="C15" t="str">
        <f>IF($B16&lt;&gt;"",VLOOKUP($B15,'5. GGR Costs'!$A$14:$G$743,4),"")</f>
        <v/>
      </c>
      <c r="D15" s="31" t="str">
        <f>IF($B16&lt;&gt;"",VLOOKUP($B15,'5. GGR Costs'!$A$14:$G$743,5),"")</f>
        <v/>
      </c>
      <c r="E15" s="32" t="str">
        <f>IF($B16&lt;&gt;"",VLOOKUP($B15,'5. GGR Costs'!$A$14:$G$743,6),"")</f>
        <v/>
      </c>
      <c r="F15" s="33" t="str">
        <f>IF($B16&lt;&gt;"",VLOOKUP($B15,'5. GGR Costs'!$A$14:$G$743,7),"")</f>
        <v/>
      </c>
      <c r="H15" t="s">
        <v>148</v>
      </c>
    </row>
    <row r="16" spans="1:8" ht="15.5" x14ac:dyDescent="0.35">
      <c r="B16" s="34" t="str">
        <f t="shared" si="0"/>
        <v/>
      </c>
      <c r="C16" t="str">
        <f>IF($B17&lt;&gt;"",VLOOKUP($B16,'5. GGR Costs'!$A$14:$G$743,4),"")</f>
        <v/>
      </c>
      <c r="D16" s="31" t="str">
        <f>IF($B17&lt;&gt;"",VLOOKUP($B16,'5. GGR Costs'!$A$14:$G$743,5),"")</f>
        <v/>
      </c>
      <c r="E16" s="32" t="str">
        <f>IF($B17&lt;&gt;"",VLOOKUP($B16,'5. GGR Costs'!$A$14:$G$743,6),"")</f>
        <v/>
      </c>
      <c r="F16" s="33" t="str">
        <f>IF($B17&lt;&gt;"",VLOOKUP($B16,'5. GGR Costs'!$A$14:$G$743,7),"")</f>
        <v/>
      </c>
    </row>
    <row r="17" spans="2:6" ht="15.5" x14ac:dyDescent="0.35">
      <c r="B17" s="34" t="str">
        <f t="shared" si="0"/>
        <v/>
      </c>
      <c r="C17" t="str">
        <f>IF($B18&lt;&gt;"",VLOOKUP($B17,'5. GGR Costs'!$A$14:$G$743,4),"")</f>
        <v/>
      </c>
      <c r="D17" s="31" t="str">
        <f>IF($B18&lt;&gt;"",VLOOKUP($B17,'5. GGR Costs'!$A$14:$G$743,5),"")</f>
        <v/>
      </c>
      <c r="E17" s="32" t="str">
        <f>IF($B18&lt;&gt;"",VLOOKUP($B17,'5. GGR Costs'!$A$14:$G$743,6),"")</f>
        <v/>
      </c>
      <c r="F17" s="33" t="str">
        <f>IF($B18&lt;&gt;"",VLOOKUP($B17,'5. GGR Costs'!$A$14:$G$743,7),"")</f>
        <v/>
      </c>
    </row>
    <row r="18" spans="2:6" ht="15.5" x14ac:dyDescent="0.35">
      <c r="B18" s="34" t="str">
        <f t="shared" si="0"/>
        <v/>
      </c>
      <c r="C18" t="str">
        <f>IF($B19&lt;&gt;"",VLOOKUP($B18,'5. GGR Costs'!$A$14:$G$743,4),"")</f>
        <v/>
      </c>
      <c r="D18" s="31" t="str">
        <f>IF($B19&lt;&gt;"",VLOOKUP($B18,'5. GGR Costs'!$A$14:$G$743,5),"")</f>
        <v/>
      </c>
      <c r="E18" s="32" t="str">
        <f>IF($B19&lt;&gt;"",VLOOKUP($B18,'5. GGR Costs'!$A$14:$G$743,6),"")</f>
        <v/>
      </c>
      <c r="F18" s="33" t="str">
        <f>IF($B19&lt;&gt;"",VLOOKUP($B18,'5. GGR Costs'!$A$14:$G$743,7),"")</f>
        <v/>
      </c>
    </row>
    <row r="19" spans="2:6" ht="15.5" x14ac:dyDescent="0.35">
      <c r="B19" s="34" t="str">
        <f t="shared" si="0"/>
        <v/>
      </c>
      <c r="C19" t="str">
        <f>IF($B20&lt;&gt;"",VLOOKUP($B19,'5. GGR Costs'!$A$14:$G$743,4),"")</f>
        <v/>
      </c>
      <c r="D19" s="31" t="str">
        <f>IF($B20&lt;&gt;"",VLOOKUP($B19,'5. GGR Costs'!$A$14:$G$743,5),"")</f>
        <v/>
      </c>
      <c r="E19" s="32" t="str">
        <f>IF($B20&lt;&gt;"",VLOOKUP($B19,'5. GGR Costs'!$A$14:$G$743,6),"")</f>
        <v/>
      </c>
      <c r="F19" s="33" t="str">
        <f>IF($B20&lt;&gt;"",VLOOKUP($B19,'5. GGR Costs'!$A$14:$G$743,7),"")</f>
        <v/>
      </c>
    </row>
    <row r="20" spans="2:6" ht="15.5" x14ac:dyDescent="0.35">
      <c r="B20" s="34" t="str">
        <f t="shared" si="0"/>
        <v/>
      </c>
      <c r="C20" t="str">
        <f>IF($B21&lt;&gt;"",VLOOKUP($B20,'5. GGR Costs'!$A$14:$G$743,4),"")</f>
        <v/>
      </c>
      <c r="D20" s="31" t="str">
        <f>IF($B21&lt;&gt;"",VLOOKUP($B20,'5. GGR Costs'!$A$14:$G$743,5),"")</f>
        <v/>
      </c>
      <c r="E20" s="32" t="str">
        <f>IF($B21&lt;&gt;"",VLOOKUP($B20,'5. GGR Costs'!$A$14:$G$743,6),"")</f>
        <v/>
      </c>
      <c r="F20" s="33" t="str">
        <f>IF($B21&lt;&gt;"",VLOOKUP($B20,'5. GGR Costs'!$A$14:$G$743,7),"")</f>
        <v/>
      </c>
    </row>
    <row r="21" spans="2:6" ht="15.5" x14ac:dyDescent="0.35">
      <c r="B21" s="34" t="str">
        <f t="shared" si="0"/>
        <v/>
      </c>
      <c r="C21" t="str">
        <f>IF($B22&lt;&gt;"",VLOOKUP($B21,'5. GGR Costs'!$A$14:$G$743,4),"")</f>
        <v/>
      </c>
      <c r="D21" s="31" t="str">
        <f>IF($B22&lt;&gt;"",VLOOKUP($B21,'5. GGR Costs'!$A$14:$G$743,5),"")</f>
        <v/>
      </c>
      <c r="E21" s="32" t="str">
        <f>IF($B22&lt;&gt;"",VLOOKUP($B21,'5. GGR Costs'!$A$14:$G$743,6),"")</f>
        <v/>
      </c>
      <c r="F21" s="33" t="str">
        <f>IF($B22&lt;&gt;"",VLOOKUP($B21,'5. GGR Costs'!$A$14:$G$743,7),"")</f>
        <v/>
      </c>
    </row>
    <row r="22" spans="2:6" ht="15.5" x14ac:dyDescent="0.35">
      <c r="B22" s="34" t="str">
        <f t="shared" si="0"/>
        <v/>
      </c>
      <c r="C22" t="str">
        <f>IF($B23&lt;&gt;"",VLOOKUP($B22,'5. GGR Costs'!$A$14:$G$743,4),"")</f>
        <v/>
      </c>
      <c r="D22" s="31" t="str">
        <f>IF($B23&lt;&gt;"",VLOOKUP($B22,'5. GGR Costs'!$A$14:$G$743,5),"")</f>
        <v/>
      </c>
      <c r="E22" s="32" t="str">
        <f>IF($B23&lt;&gt;"",VLOOKUP($B22,'5. GGR Costs'!$A$14:$G$743,6),"")</f>
        <v/>
      </c>
      <c r="F22" s="33" t="str">
        <f>IF($B23&lt;&gt;"",VLOOKUP($B22,'5. GGR Costs'!$A$14:$G$743,7),"")</f>
        <v/>
      </c>
    </row>
    <row r="23" spans="2:6" ht="15.5" x14ac:dyDescent="0.35">
      <c r="B23" s="34" t="str">
        <f t="shared" si="0"/>
        <v/>
      </c>
      <c r="C23" t="str">
        <f>IF($B24&lt;&gt;"",VLOOKUP($B23,'5. GGR Costs'!$A$14:$G$743,4),"")</f>
        <v/>
      </c>
      <c r="D23" s="31" t="str">
        <f>IF($B24&lt;&gt;"",VLOOKUP($B23,'5. GGR Costs'!$A$14:$G$743,5),"")</f>
        <v/>
      </c>
      <c r="E23" s="32" t="str">
        <f>IF($B24&lt;&gt;"",VLOOKUP($B23,'5. GGR Costs'!$A$14:$G$743,6),"")</f>
        <v/>
      </c>
      <c r="F23" s="33" t="str">
        <f>IF($B24&lt;&gt;"",VLOOKUP($B23,'5. GGR Costs'!$A$14:$G$743,7),"")</f>
        <v/>
      </c>
    </row>
    <row r="24" spans="2:6" ht="15.5" x14ac:dyDescent="0.35">
      <c r="B24" s="34" t="str">
        <f t="shared" si="0"/>
        <v/>
      </c>
      <c r="C24" t="str">
        <f>IF($B25&lt;&gt;"",VLOOKUP($B24,'5. GGR Costs'!$A$14:$G$743,4),"")</f>
        <v/>
      </c>
      <c r="D24" s="31" t="str">
        <f>IF($B25&lt;&gt;"",VLOOKUP($B24,'5. GGR Costs'!$A$14:$G$743,5),"")</f>
        <v/>
      </c>
      <c r="E24" s="32" t="str">
        <f>IF($B25&lt;&gt;"",VLOOKUP($B24,'5. GGR Costs'!$A$14:$G$743,6),"")</f>
        <v/>
      </c>
      <c r="F24" s="33" t="str">
        <f>IF($B25&lt;&gt;"",VLOOKUP($B24,'5. GGR Costs'!$A$14:$G$743,7),"")</f>
        <v/>
      </c>
    </row>
    <row r="25" spans="2:6" ht="15.5" x14ac:dyDescent="0.35">
      <c r="B25" s="34" t="str">
        <f t="shared" si="0"/>
        <v/>
      </c>
      <c r="C25" t="str">
        <f>IF($B26&lt;&gt;"",VLOOKUP($B25,'5. GGR Costs'!$A$14:$G$743,4),"")</f>
        <v/>
      </c>
      <c r="D25" s="31" t="str">
        <f>IF($B26&lt;&gt;"",VLOOKUP($B25,'5. GGR Costs'!$A$14:$G$743,5),"")</f>
        <v/>
      </c>
      <c r="E25" s="32" t="str">
        <f>IF($B26&lt;&gt;"",VLOOKUP($B25,'5. GGR Costs'!$A$14:$G$743,6),"")</f>
        <v/>
      </c>
      <c r="F25" s="33" t="str">
        <f>IF($B26&lt;&gt;"",VLOOKUP($B25,'5. GGR Costs'!$A$14:$G$743,7),"")</f>
        <v/>
      </c>
    </row>
    <row r="26" spans="2:6" ht="15.5" x14ac:dyDescent="0.35">
      <c r="B26" s="34" t="str">
        <f t="shared" si="0"/>
        <v/>
      </c>
      <c r="C26" t="str">
        <f>IF($B27&lt;&gt;"",VLOOKUP($B26,'5. GGR Costs'!$A$14:$G$743,4),"")</f>
        <v/>
      </c>
      <c r="D26" s="31" t="str">
        <f>IF($B27&lt;&gt;"",VLOOKUP($B26,'5. GGR Costs'!$A$14:$G$743,5),"")</f>
        <v/>
      </c>
      <c r="E26" s="32" t="str">
        <f>IF($B27&lt;&gt;"",VLOOKUP($B26,'5. GGR Costs'!$A$14:$G$743,6),"")</f>
        <v/>
      </c>
      <c r="F26" s="33" t="str">
        <f>IF($B27&lt;&gt;"",VLOOKUP($B26,'5. GGR Costs'!$A$14:$G$743,7),"")</f>
        <v/>
      </c>
    </row>
    <row r="27" spans="2:6" ht="15.5" x14ac:dyDescent="0.35">
      <c r="B27" s="34" t="str">
        <f t="shared" si="0"/>
        <v/>
      </c>
      <c r="C27" t="str">
        <f>IF($B28&lt;&gt;"",VLOOKUP($B27,'5. GGR Costs'!$A$14:$G$743,4),"")</f>
        <v/>
      </c>
      <c r="D27" s="31" t="str">
        <f>IF($B28&lt;&gt;"",VLOOKUP($B27,'5. GGR Costs'!$A$14:$G$743,5),"")</f>
        <v/>
      </c>
      <c r="E27" s="32" t="str">
        <f>IF($B28&lt;&gt;"",VLOOKUP($B27,'5. GGR Costs'!$A$14:$G$743,6),"")</f>
        <v/>
      </c>
      <c r="F27" s="33" t="str">
        <f>IF($B28&lt;&gt;"",VLOOKUP($B27,'5. GGR Costs'!$A$14:$G$743,7),"")</f>
        <v/>
      </c>
    </row>
    <row r="28" spans="2:6" ht="15.5" x14ac:dyDescent="0.35">
      <c r="B28" s="34" t="str">
        <f t="shared" si="0"/>
        <v/>
      </c>
      <c r="C28" t="str">
        <f>IF($B29&lt;&gt;"",VLOOKUP($B28,'5. GGR Costs'!$A$14:$G$743,4),"")</f>
        <v/>
      </c>
      <c r="D28" s="31" t="str">
        <f>IF($B29&lt;&gt;"",VLOOKUP($B28,'5. GGR Costs'!$A$14:$G$743,5),"")</f>
        <v/>
      </c>
      <c r="E28" s="32" t="str">
        <f>IF($B29&lt;&gt;"",VLOOKUP($B28,'5. GGR Costs'!$A$14:$G$743,6),"")</f>
        <v/>
      </c>
      <c r="F28" s="33" t="str">
        <f>IF($B29&lt;&gt;"",VLOOKUP($B28,'5. GGR Costs'!$A$14:$G$743,7),"")</f>
        <v/>
      </c>
    </row>
    <row r="29" spans="2:6" ht="15.5" x14ac:dyDescent="0.35">
      <c r="B29" s="34" t="str">
        <f t="shared" si="0"/>
        <v/>
      </c>
      <c r="C29" t="str">
        <f>IF($B30&lt;&gt;"",VLOOKUP($B29,'5. GGR Costs'!$A$14:$G$743,4),"")</f>
        <v/>
      </c>
      <c r="D29" s="31" t="str">
        <f>IF($B30&lt;&gt;"",VLOOKUP($B29,'5. GGR Costs'!$A$14:$G$743,5),"")</f>
        <v/>
      </c>
      <c r="E29" s="32" t="str">
        <f>IF($B30&lt;&gt;"",VLOOKUP($B29,'5. GGR Costs'!$A$14:$G$743,6),"")</f>
        <v/>
      </c>
      <c r="F29" s="33" t="str">
        <f>IF($B30&lt;&gt;"",VLOOKUP($B29,'5. GGR Costs'!$A$14:$G$743,7),"")</f>
        <v/>
      </c>
    </row>
    <row r="30" spans="2:6" ht="15.5" x14ac:dyDescent="0.35">
      <c r="B30" s="34" t="str">
        <f t="shared" si="0"/>
        <v/>
      </c>
      <c r="C30" t="str">
        <f>IF($B31&lt;&gt;"",VLOOKUP($B30,'5. GGR Costs'!$A$14:$G$743,4),"")</f>
        <v/>
      </c>
      <c r="D30" s="31" t="str">
        <f>IF($B31&lt;&gt;"",VLOOKUP($B30,'5. GGR Costs'!$A$14:$G$743,5),"")</f>
        <v/>
      </c>
      <c r="E30" s="32" t="str">
        <f>IF($B31&lt;&gt;"",VLOOKUP($B30,'5. GGR Costs'!$A$14:$G$743,6),"")</f>
        <v/>
      </c>
      <c r="F30" s="33" t="str">
        <f>IF($B31&lt;&gt;"",VLOOKUP($B30,'5. GGR Costs'!$A$14:$G$743,7),"")</f>
        <v/>
      </c>
    </row>
    <row r="31" spans="2:6" ht="15.5" x14ac:dyDescent="0.35">
      <c r="B31" s="34" t="str">
        <f t="shared" si="0"/>
        <v/>
      </c>
      <c r="C31" t="str">
        <f>IF($B32&lt;&gt;"",VLOOKUP($B31,'5. GGR Costs'!$A$14:$G$743,4),"")</f>
        <v/>
      </c>
      <c r="D31" s="31" t="str">
        <f>IF($B32&lt;&gt;"",VLOOKUP($B31,'5. GGR Costs'!$A$14:$G$743,5),"")</f>
        <v/>
      </c>
      <c r="E31" s="32" t="str">
        <f>IF($B32&lt;&gt;"",VLOOKUP($B31,'5. GGR Costs'!$A$14:$G$743,6),"")</f>
        <v/>
      </c>
      <c r="F31" s="33" t="str">
        <f>IF($B32&lt;&gt;"",VLOOKUP($B31,'5. GGR Costs'!$A$14:$G$743,7),"")</f>
        <v/>
      </c>
    </row>
    <row r="32" spans="2:6" ht="15.5" x14ac:dyDescent="0.35">
      <c r="B32" s="34" t="str">
        <f t="shared" si="0"/>
        <v/>
      </c>
      <c r="C32" t="str">
        <f>IF($B33&lt;&gt;"",VLOOKUP($B32,'5. GGR Costs'!$A$14:$G$743,4),"")</f>
        <v/>
      </c>
      <c r="D32" s="31" t="str">
        <f>IF($B33&lt;&gt;"",VLOOKUP($B32,'5. GGR Costs'!$A$14:$G$743,5),"")</f>
        <v/>
      </c>
      <c r="E32" s="32" t="str">
        <f>IF($B33&lt;&gt;"",VLOOKUP($B32,'5. GGR Costs'!$A$14:$G$743,6),"")</f>
        <v/>
      </c>
      <c r="F32" s="33" t="str">
        <f>IF($B33&lt;&gt;"",VLOOKUP($B32,'5. GGR Costs'!$A$14:$G$743,7),"")</f>
        <v/>
      </c>
    </row>
    <row r="33" spans="2:6" ht="15.5" x14ac:dyDescent="0.35">
      <c r="B33" s="34" t="str">
        <f t="shared" si="0"/>
        <v/>
      </c>
      <c r="C33" t="str">
        <f>IF($B34&lt;&gt;"",VLOOKUP($B33,'5. GGR Costs'!$A$14:$G$743,4),"")</f>
        <v/>
      </c>
      <c r="D33" s="31" t="str">
        <f>IF($B34&lt;&gt;"",VLOOKUP($B33,'5. GGR Costs'!$A$14:$G$743,5),"")</f>
        <v/>
      </c>
      <c r="E33" s="32" t="str">
        <f>IF($B34&lt;&gt;"",VLOOKUP($B33,'5. GGR Costs'!$A$14:$G$743,6),"")</f>
        <v/>
      </c>
      <c r="F33" s="33" t="str">
        <f>IF($B34&lt;&gt;"",VLOOKUP($B33,'5. GGR Costs'!$A$14:$G$743,7),"")</f>
        <v/>
      </c>
    </row>
    <row r="34" spans="2:6" ht="15.5" x14ac:dyDescent="0.35">
      <c r="B34" s="34" t="str">
        <f t="shared" si="0"/>
        <v/>
      </c>
      <c r="C34" t="str">
        <f>IF($B35&lt;&gt;"",VLOOKUP($B34,'5. GGR Costs'!$A$14:$G$743,4),"")</f>
        <v/>
      </c>
      <c r="D34" s="31" t="str">
        <f>IF($B35&lt;&gt;"",VLOOKUP($B34,'5. GGR Costs'!$A$14:$G$743,5),"")</f>
        <v/>
      </c>
      <c r="E34" s="32" t="str">
        <f>IF($B35&lt;&gt;"",VLOOKUP($B34,'5. GGR Costs'!$A$14:$G$743,6),"")</f>
        <v/>
      </c>
      <c r="F34" s="33" t="str">
        <f>IF($B35&lt;&gt;"",VLOOKUP($B34,'5. GGR Costs'!$A$14:$G$743,7),"")</f>
        <v/>
      </c>
    </row>
    <row r="35" spans="2:6" ht="15.5" x14ac:dyDescent="0.35">
      <c r="B35" s="34" t="str">
        <f t="shared" si="0"/>
        <v/>
      </c>
      <c r="C35" t="str">
        <f>IF($B36&lt;&gt;"",VLOOKUP($B35,'5. GGR Costs'!$A$14:$G$743,4),"")</f>
        <v/>
      </c>
      <c r="D35" s="31" t="str">
        <f>IF($B36&lt;&gt;"",VLOOKUP($B35,'5. GGR Costs'!$A$14:$G$743,5),"")</f>
        <v/>
      </c>
      <c r="E35" s="32" t="str">
        <f>IF($B36&lt;&gt;"",VLOOKUP($B35,'5. GGR Costs'!$A$14:$G$743,6),"")</f>
        <v/>
      </c>
      <c r="F35" s="33" t="str">
        <f>IF($B36&lt;&gt;"",VLOOKUP($B35,'5. GGR Costs'!$A$14:$G$743,7),"")</f>
        <v/>
      </c>
    </row>
    <row r="36" spans="2:6" ht="15.5" x14ac:dyDescent="0.35">
      <c r="B36" s="34" t="str">
        <f t="shared" si="0"/>
        <v/>
      </c>
      <c r="C36" t="str">
        <f>IF($B37&lt;&gt;"",VLOOKUP($B36,'5. GGR Costs'!$A$14:$G$743,4),"")</f>
        <v/>
      </c>
      <c r="D36" s="31" t="str">
        <f>IF($B37&lt;&gt;"",VLOOKUP($B36,'5. GGR Costs'!$A$14:$G$743,5),"")</f>
        <v/>
      </c>
      <c r="E36" s="32" t="str">
        <f>IF($B37&lt;&gt;"",VLOOKUP($B36,'5. GGR Costs'!$A$14:$G$743,6),"")</f>
        <v/>
      </c>
      <c r="F36" s="33" t="str">
        <f>IF($B37&lt;&gt;"",VLOOKUP($B36,'5. GGR Costs'!$A$14:$G$743,7),"")</f>
        <v/>
      </c>
    </row>
    <row r="37" spans="2:6" ht="15.5" x14ac:dyDescent="0.35">
      <c r="B37" s="34" t="str">
        <f t="shared" si="0"/>
        <v/>
      </c>
      <c r="C37" t="str">
        <f>IF($B38&lt;&gt;"",VLOOKUP($B37,'5. GGR Costs'!$A$14:$G$743,4),"")</f>
        <v/>
      </c>
      <c r="D37" s="31" t="str">
        <f>IF($B38&lt;&gt;"",VLOOKUP($B37,'5. GGR Costs'!$A$14:$G$743,5),"")</f>
        <v/>
      </c>
      <c r="E37" s="32" t="str">
        <f>IF($B38&lt;&gt;"",VLOOKUP($B37,'5. GGR Costs'!$A$14:$G$743,6),"")</f>
        <v/>
      </c>
      <c r="F37" s="33" t="str">
        <f>IF($B38&lt;&gt;"",VLOOKUP($B37,'5. GGR Costs'!$A$14:$G$743,7),"")</f>
        <v/>
      </c>
    </row>
    <row r="38" spans="2:6" ht="15.5" x14ac:dyDescent="0.35">
      <c r="B38" s="34" t="str">
        <f t="shared" si="0"/>
        <v/>
      </c>
      <c r="C38" t="str">
        <f>IF($B39&lt;&gt;"",VLOOKUP($B38,'5. GGR Costs'!$A$14:$G$743,4),"")</f>
        <v/>
      </c>
      <c r="D38" s="31" t="str">
        <f>IF($B39&lt;&gt;"",VLOOKUP($B38,'5. GGR Costs'!$A$14:$G$743,5),"")</f>
        <v/>
      </c>
      <c r="E38" s="32" t="str">
        <f>IF($B39&lt;&gt;"",VLOOKUP($B38,'5. GGR Costs'!$A$14:$G$743,6),"")</f>
        <v/>
      </c>
      <c r="F38" s="33" t="str">
        <f>IF($B39&lt;&gt;"",VLOOKUP($B38,'5. GGR Costs'!$A$14:$G$743,7),"")</f>
        <v/>
      </c>
    </row>
    <row r="39" spans="2:6" ht="15.5" x14ac:dyDescent="0.35">
      <c r="B39" s="34" t="str">
        <f t="shared" si="0"/>
        <v/>
      </c>
      <c r="C39" t="str">
        <f>IF($B40&lt;&gt;"",VLOOKUP($B39,'5. GGR Costs'!$A$14:$G$743,4),"")</f>
        <v/>
      </c>
      <c r="D39" s="31" t="str">
        <f>IF($B40&lt;&gt;"",VLOOKUP($B39,'5. GGR Costs'!$A$14:$G$743,5),"")</f>
        <v/>
      </c>
      <c r="E39" s="32" t="str">
        <f>IF($B40&lt;&gt;"",VLOOKUP($B39,'5. GGR Costs'!$A$14:$G$743,6),"")</f>
        <v/>
      </c>
      <c r="F39" s="33" t="str">
        <f>IF($B40&lt;&gt;"",VLOOKUP($B39,'5. GGR Costs'!$A$14:$G$743,7),"")</f>
        <v/>
      </c>
    </row>
    <row r="40" spans="2:6" ht="15.5" x14ac:dyDescent="0.35">
      <c r="B40" s="34" t="str">
        <f t="shared" si="0"/>
        <v/>
      </c>
      <c r="C40" t="str">
        <f>IF($B41&lt;&gt;"",VLOOKUP($B40,'5. GGR Costs'!$A$14:$G$743,4),"")</f>
        <v/>
      </c>
      <c r="D40" s="31" t="str">
        <f>IF($B41&lt;&gt;"",VLOOKUP($B40,'5. GGR Costs'!$A$14:$G$743,5),"")</f>
        <v/>
      </c>
      <c r="E40" s="32" t="str">
        <f>IF($B41&lt;&gt;"",VLOOKUP($B40,'5. GGR Costs'!$A$14:$G$743,6),"")</f>
        <v/>
      </c>
      <c r="F40" s="33" t="str">
        <f>IF($B41&lt;&gt;"",VLOOKUP($B40,'5. GGR Costs'!$A$14:$G$743,7),"")</f>
        <v/>
      </c>
    </row>
    <row r="41" spans="2:6" ht="15.5" x14ac:dyDescent="0.35">
      <c r="B41" s="34" t="str">
        <f t="shared" si="0"/>
        <v/>
      </c>
      <c r="C41" t="str">
        <f>IF($B42&lt;&gt;"",VLOOKUP($B41,'5. GGR Costs'!$A$14:$G$743,4),"")</f>
        <v/>
      </c>
      <c r="D41" s="31" t="str">
        <f>IF($B42&lt;&gt;"",VLOOKUP($B41,'5. GGR Costs'!$A$14:$G$743,5),"")</f>
        <v/>
      </c>
      <c r="E41" s="32" t="str">
        <f>IF($B42&lt;&gt;"",VLOOKUP($B41,'5. GGR Costs'!$A$14:$G$743,6),"")</f>
        <v/>
      </c>
      <c r="F41" s="33" t="str">
        <f>IF($B42&lt;&gt;"",VLOOKUP($B41,'5. GGR Costs'!$A$14:$G$743,7),"")</f>
        <v/>
      </c>
    </row>
    <row r="42" spans="2:6" ht="15.5" x14ac:dyDescent="0.35">
      <c r="B42" s="34" t="str">
        <f t="shared" si="0"/>
        <v/>
      </c>
      <c r="C42" t="str">
        <f>IF($B43&lt;&gt;"",VLOOKUP($B42,'5. GGR Costs'!$A$14:$G$743,4),"")</f>
        <v/>
      </c>
      <c r="D42" s="31" t="str">
        <f>IF($B43&lt;&gt;"",VLOOKUP($B42,'5. GGR Costs'!$A$14:$G$743,5),"")</f>
        <v/>
      </c>
      <c r="E42" s="32" t="str">
        <f>IF($B43&lt;&gt;"",VLOOKUP($B42,'5. GGR Costs'!$A$14:$G$743,6),"")</f>
        <v/>
      </c>
      <c r="F42" s="33" t="str">
        <f>IF($B43&lt;&gt;"",VLOOKUP($B42,'5. GGR Costs'!$A$14:$G$743,7),"")</f>
        <v/>
      </c>
    </row>
    <row r="43" spans="2:6" ht="15.5" x14ac:dyDescent="0.35">
      <c r="B43" s="34" t="str">
        <f t="shared" si="0"/>
        <v/>
      </c>
      <c r="C43" t="str">
        <f>IF($B44&lt;&gt;"",VLOOKUP($B43,'5. GGR Costs'!$A$14:$G$743,4),"")</f>
        <v/>
      </c>
      <c r="D43" s="31" t="str">
        <f>IF($B44&lt;&gt;"",VLOOKUP($B43,'5. GGR Costs'!$A$14:$G$743,5),"")</f>
        <v/>
      </c>
      <c r="E43" s="32" t="str">
        <f>IF($B44&lt;&gt;"",VLOOKUP($B43,'5. GGR Costs'!$A$14:$G$743,6),"")</f>
        <v/>
      </c>
      <c r="F43" s="33" t="str">
        <f>IF($B44&lt;&gt;"",VLOOKUP($B43,'5. GGR Costs'!$A$14:$G$743,7),"")</f>
        <v/>
      </c>
    </row>
    <row r="44" spans="2:6" ht="15.5" x14ac:dyDescent="0.35">
      <c r="B44" s="34" t="str">
        <f t="shared" si="0"/>
        <v/>
      </c>
      <c r="C44" t="str">
        <f>IF($B45&lt;&gt;"",VLOOKUP($B44,'5. GGR Costs'!$A$14:$G$743,4),"")</f>
        <v/>
      </c>
      <c r="D44" s="31" t="str">
        <f>IF($B45&lt;&gt;"",VLOOKUP($B44,'5. GGR Costs'!$A$14:$G$743,5),"")</f>
        <v/>
      </c>
      <c r="E44" s="32" t="str">
        <f>IF($B45&lt;&gt;"",VLOOKUP($B44,'5. GGR Costs'!$A$14:$G$743,6),"")</f>
        <v/>
      </c>
      <c r="F44" s="33" t="str">
        <f>IF($B45&lt;&gt;"",VLOOKUP($B44,'5. GGR Costs'!$A$14:$G$743,7),"")</f>
        <v/>
      </c>
    </row>
    <row r="45" spans="2:6" ht="15.5" x14ac:dyDescent="0.35">
      <c r="B45" s="34" t="str">
        <f t="shared" si="0"/>
        <v/>
      </c>
      <c r="C45" t="str">
        <f>IF($B46&lt;&gt;"",VLOOKUP($B45,'5. GGR Costs'!$A$14:$G$743,4),"")</f>
        <v/>
      </c>
      <c r="D45" s="31" t="str">
        <f>IF($B46&lt;&gt;"",VLOOKUP($B45,'5. GGR Costs'!$A$14:$G$743,5),"")</f>
        <v/>
      </c>
      <c r="E45" s="32" t="str">
        <f>IF($B46&lt;&gt;"",VLOOKUP($B45,'5. GGR Costs'!$A$14:$G$743,6),"")</f>
        <v/>
      </c>
      <c r="F45" s="33" t="str">
        <f>IF($B46&lt;&gt;"",VLOOKUP($B45,'5. GGR Costs'!$A$14:$G$743,7),"")</f>
        <v/>
      </c>
    </row>
    <row r="46" spans="2:6" ht="15.5" x14ac:dyDescent="0.35">
      <c r="B46" s="34" t="str">
        <f t="shared" si="0"/>
        <v/>
      </c>
      <c r="C46" t="str">
        <f>IF($B47&lt;&gt;"",VLOOKUP($B46,'5. GGR Costs'!$A$14:$G$743,4),"")</f>
        <v/>
      </c>
      <c r="D46" s="31" t="str">
        <f>IF($B47&lt;&gt;"",VLOOKUP($B46,'5. GGR Costs'!$A$14:$G$743,5),"")</f>
        <v/>
      </c>
      <c r="E46" s="32" t="str">
        <f>IF($B47&lt;&gt;"",VLOOKUP($B46,'5. GGR Costs'!$A$14:$G$743,6),"")</f>
        <v/>
      </c>
      <c r="F46" s="33" t="str">
        <f>IF($B47&lt;&gt;"",VLOOKUP($B46,'5. GGR Costs'!$A$14:$G$743,7),"")</f>
        <v/>
      </c>
    </row>
    <row r="47" spans="2:6" ht="15.5" x14ac:dyDescent="0.35">
      <c r="B47" s="34" t="str">
        <f t="shared" si="0"/>
        <v/>
      </c>
      <c r="C47" t="str">
        <f>IF($B48&lt;&gt;"",VLOOKUP($B47,'5. GGR Costs'!$A$14:$G$743,4),"")</f>
        <v/>
      </c>
      <c r="D47" s="31" t="str">
        <f>IF($B48&lt;&gt;"",VLOOKUP($B47,'5. GGR Costs'!$A$14:$G$743,5),"")</f>
        <v/>
      </c>
      <c r="E47" s="32" t="str">
        <f>IF($B48&lt;&gt;"",VLOOKUP($B47,'5. GGR Costs'!$A$14:$G$743,6),"")</f>
        <v/>
      </c>
      <c r="F47" s="33" t="str">
        <f>IF($B48&lt;&gt;"",VLOOKUP($B47,'5. GGR Costs'!$A$14:$G$743,7),"")</f>
        <v/>
      </c>
    </row>
    <row r="48" spans="2:6" ht="15.5" x14ac:dyDescent="0.35">
      <c r="B48" s="34" t="str">
        <f t="shared" si="0"/>
        <v/>
      </c>
      <c r="C48" t="str">
        <f>IF($B49&lt;&gt;"",VLOOKUP($B48,'5. GGR Costs'!$A$14:$G$743,4),"")</f>
        <v/>
      </c>
      <c r="D48" s="31" t="str">
        <f>IF($B49&lt;&gt;"",VLOOKUP($B48,'5. GGR Costs'!$A$14:$G$743,5),"")</f>
        <v/>
      </c>
      <c r="E48" s="32" t="str">
        <f>IF($B49&lt;&gt;"",VLOOKUP($B48,'5. GGR Costs'!$A$14:$G$743,6),"")</f>
        <v/>
      </c>
      <c r="F48" s="33" t="str">
        <f>IF($B49&lt;&gt;"",VLOOKUP($B48,'5. GGR Costs'!$A$14:$G$743,7),"")</f>
        <v/>
      </c>
    </row>
    <row r="49" spans="2:6" ht="15.5" x14ac:dyDescent="0.35">
      <c r="B49" s="34" t="str">
        <f t="shared" si="0"/>
        <v/>
      </c>
      <c r="C49" t="str">
        <f>IF($B50&lt;&gt;"",VLOOKUP($B49,'5. GGR Costs'!$A$14:$G$743,4),"")</f>
        <v/>
      </c>
      <c r="D49" s="31" t="str">
        <f>IF($B50&lt;&gt;"",VLOOKUP($B49,'5. GGR Costs'!$A$14:$G$743,5),"")</f>
        <v/>
      </c>
      <c r="E49" s="32" t="str">
        <f>IF($B50&lt;&gt;"",VLOOKUP($B49,'5. GGR Costs'!$A$14:$G$743,6),"")</f>
        <v/>
      </c>
      <c r="F49" s="33" t="str">
        <f>IF($B50&lt;&gt;"",VLOOKUP($B49,'5. GGR Costs'!$A$14:$G$743,7),"")</f>
        <v/>
      </c>
    </row>
    <row r="50" spans="2:6" ht="15.5" x14ac:dyDescent="0.35">
      <c r="B50" s="34" t="str">
        <f t="shared" si="0"/>
        <v/>
      </c>
      <c r="C50" t="str">
        <f>IF($B51&lt;&gt;"",VLOOKUP($B50,'5. GGR Costs'!$A$14:$G$743,4),"")</f>
        <v/>
      </c>
      <c r="D50" s="31" t="str">
        <f>IF($B51&lt;&gt;"",VLOOKUP($B50,'5. GGR Costs'!$A$14:$G$743,5),"")</f>
        <v/>
      </c>
      <c r="E50" s="32" t="str">
        <f>IF($B51&lt;&gt;"",VLOOKUP($B50,'5. GGR Costs'!$A$14:$G$743,6),"")</f>
        <v/>
      </c>
      <c r="F50" s="33" t="str">
        <f>IF($B51&lt;&gt;"",VLOOKUP($B50,'5. GGR Costs'!$A$14:$G$743,7),"")</f>
        <v/>
      </c>
    </row>
    <row r="51" spans="2:6" ht="15.5" x14ac:dyDescent="0.35">
      <c r="B51" s="34" t="str">
        <f t="shared" si="0"/>
        <v/>
      </c>
      <c r="C51" t="str">
        <f>IF($B52&lt;&gt;"",VLOOKUP($B51,'5. GGR Costs'!$A$14:$G$743,4),"")</f>
        <v/>
      </c>
      <c r="D51" s="31" t="str">
        <f>IF($B52&lt;&gt;"",VLOOKUP($B51,'5. GGR Costs'!$A$14:$G$743,5),"")</f>
        <v/>
      </c>
      <c r="E51" s="32" t="str">
        <f>IF($B52&lt;&gt;"",VLOOKUP($B51,'5. GGR Costs'!$A$14:$G$743,6),"")</f>
        <v/>
      </c>
      <c r="F51" s="33" t="str">
        <f>IF($B52&lt;&gt;"",VLOOKUP($B51,'5. GGR Costs'!$A$14:$G$743,7),"")</f>
        <v/>
      </c>
    </row>
    <row r="52" spans="2:6" ht="15.5" x14ac:dyDescent="0.35">
      <c r="B52" s="34" t="str">
        <f t="shared" si="0"/>
        <v/>
      </c>
      <c r="C52" t="str">
        <f>IF($B53&lt;&gt;"",VLOOKUP($B52,'5. GGR Costs'!$A$14:$G$743,4),"")</f>
        <v/>
      </c>
      <c r="D52" s="31" t="str">
        <f>IF($B53&lt;&gt;"",VLOOKUP($B52,'5. GGR Costs'!$A$14:$G$743,5),"")</f>
        <v/>
      </c>
      <c r="E52" s="32" t="str">
        <f>IF($B53&lt;&gt;"",VLOOKUP($B52,'5. GGR Costs'!$A$14:$G$743,6),"")</f>
        <v/>
      </c>
      <c r="F52" s="33" t="str">
        <f>IF($B53&lt;&gt;"",VLOOKUP($B52,'5. GGR Costs'!$A$14:$G$743,7),"")</f>
        <v/>
      </c>
    </row>
    <row r="53" spans="2:6" ht="15.5" x14ac:dyDescent="0.35">
      <c r="B53" s="34" t="str">
        <f t="shared" si="0"/>
        <v/>
      </c>
      <c r="C53" t="str">
        <f>IF($B54&lt;&gt;"",VLOOKUP($B53,'5. GGR Costs'!$A$14:$G$743,4),"")</f>
        <v/>
      </c>
      <c r="D53" s="31" t="str">
        <f>IF($B54&lt;&gt;"",VLOOKUP($B53,'5. GGR Costs'!$A$14:$G$743,5),"")</f>
        <v/>
      </c>
      <c r="E53" s="32" t="str">
        <f>IF($B54&lt;&gt;"",VLOOKUP($B53,'5. GGR Costs'!$A$14:$G$743,6),"")</f>
        <v/>
      </c>
      <c r="F53" s="33" t="str">
        <f>IF($B54&lt;&gt;"",VLOOKUP($B53,'5. GGR Costs'!$A$14:$G$743,7),"")</f>
        <v/>
      </c>
    </row>
    <row r="54" spans="2:6" ht="15.5" x14ac:dyDescent="0.35">
      <c r="B54" s="34" t="str">
        <f t="shared" si="0"/>
        <v/>
      </c>
      <c r="C54" t="str">
        <f>IF($B55&lt;&gt;"",VLOOKUP($B54,'5. GGR Costs'!$A$14:$G$743,4),"")</f>
        <v/>
      </c>
      <c r="D54" s="31" t="str">
        <f>IF($B55&lt;&gt;"",VLOOKUP($B54,'5. GGR Costs'!$A$14:$G$743,5),"")</f>
        <v/>
      </c>
      <c r="E54" s="32" t="str">
        <f>IF($B55&lt;&gt;"",VLOOKUP($B54,'5. GGR Costs'!$A$14:$G$743,6),"")</f>
        <v/>
      </c>
      <c r="F54" s="33" t="str">
        <f>IF($B55&lt;&gt;"",VLOOKUP($B54,'5. GGR Costs'!$A$14:$G$743,7),"")</f>
        <v/>
      </c>
    </row>
    <row r="55" spans="2:6" ht="15.5" x14ac:dyDescent="0.35">
      <c r="B55" s="34" t="str">
        <f t="shared" si="0"/>
        <v/>
      </c>
      <c r="C55" t="str">
        <f>IF($B56&lt;&gt;"",VLOOKUP($B55,'5. GGR Costs'!$A$14:$G$743,4),"")</f>
        <v/>
      </c>
      <c r="D55" s="31" t="str">
        <f>IF($B56&lt;&gt;"",VLOOKUP($B55,'5. GGR Costs'!$A$14:$G$743,5),"")</f>
        <v/>
      </c>
      <c r="E55" s="32" t="str">
        <f>IF($B56&lt;&gt;"",VLOOKUP($B55,'5. GGR Costs'!$A$14:$G$743,6),"")</f>
        <v/>
      </c>
      <c r="F55" s="33" t="str">
        <f>IF($B56&lt;&gt;"",VLOOKUP($B55,'5. GGR Costs'!$A$14:$G$743,7),"")</f>
        <v/>
      </c>
    </row>
    <row r="56" spans="2:6" ht="15.5" x14ac:dyDescent="0.35">
      <c r="B56" s="34" t="str">
        <f t="shared" si="0"/>
        <v/>
      </c>
      <c r="C56" t="str">
        <f>IF($B57&lt;&gt;"",VLOOKUP($B56,'5. GGR Costs'!$A$14:$G$743,4),"")</f>
        <v/>
      </c>
      <c r="D56" s="31" t="str">
        <f>IF($B57&lt;&gt;"",VLOOKUP($B56,'5. GGR Costs'!$A$14:$G$743,5),"")</f>
        <v/>
      </c>
      <c r="E56" s="32" t="str">
        <f>IF($B57&lt;&gt;"",VLOOKUP($B56,'5. GGR Costs'!$A$14:$G$743,6),"")</f>
        <v/>
      </c>
      <c r="F56" s="33" t="str">
        <f>IF($B57&lt;&gt;"",VLOOKUP($B56,'5. GGR Costs'!$A$14:$G$743,7),"")</f>
        <v/>
      </c>
    </row>
    <row r="57" spans="2:6" ht="15.5" x14ac:dyDescent="0.35">
      <c r="B57" s="34" t="str">
        <f t="shared" si="0"/>
        <v/>
      </c>
      <c r="C57" t="str">
        <f>IF($B58&lt;&gt;"",VLOOKUP($B57,'5. GGR Costs'!$A$14:$G$743,4),"")</f>
        <v/>
      </c>
      <c r="D57" s="31" t="str">
        <f>IF($B58&lt;&gt;"",VLOOKUP($B57,'5. GGR Costs'!$A$14:$G$743,5),"")</f>
        <v/>
      </c>
      <c r="E57" s="32" t="str">
        <f>IF($B58&lt;&gt;"",VLOOKUP($B57,'5. GGR Costs'!$A$14:$G$743,6),"")</f>
        <v/>
      </c>
      <c r="F57" s="33" t="str">
        <f>IF($B58&lt;&gt;"",VLOOKUP($B57,'5. GGR Costs'!$A$14:$G$743,7),"")</f>
        <v/>
      </c>
    </row>
    <row r="58" spans="2:6" ht="15.5" x14ac:dyDescent="0.35">
      <c r="B58" s="34" t="str">
        <f t="shared" si="0"/>
        <v/>
      </c>
      <c r="C58" t="str">
        <f>IF($B59&lt;&gt;"",VLOOKUP($B58,'5. GGR Costs'!$A$14:$G$743,4),"")</f>
        <v/>
      </c>
      <c r="D58" s="31" t="str">
        <f>IF($B59&lt;&gt;"",VLOOKUP($B58,'5. GGR Costs'!$A$14:$G$743,5),"")</f>
        <v/>
      </c>
      <c r="E58" s="32" t="str">
        <f>IF($B59&lt;&gt;"",VLOOKUP($B58,'5. GGR Costs'!$A$14:$G$743,6),"")</f>
        <v/>
      </c>
      <c r="F58" s="33" t="str">
        <f>IF($B59&lt;&gt;"",VLOOKUP($B58,'5. GGR Costs'!$A$14:$G$743,7),"")</f>
        <v/>
      </c>
    </row>
    <row r="59" spans="2:6" ht="15.5" x14ac:dyDescent="0.35">
      <c r="B59" s="34" t="str">
        <f t="shared" si="0"/>
        <v/>
      </c>
      <c r="C59" t="str">
        <f>IF($B60&lt;&gt;"",VLOOKUP($B59,'5. GGR Costs'!$A$14:$G$743,4),"")</f>
        <v/>
      </c>
      <c r="D59" s="31" t="str">
        <f>IF($B60&lt;&gt;"",VLOOKUP($B59,'5. GGR Costs'!$A$14:$G$743,5),"")</f>
        <v/>
      </c>
      <c r="E59" s="32" t="str">
        <f>IF($B60&lt;&gt;"",VLOOKUP($B59,'5. GGR Costs'!$A$14:$G$743,6),"")</f>
        <v/>
      </c>
      <c r="F59" s="33" t="str">
        <f>IF($B60&lt;&gt;"",VLOOKUP($B59,'5. GGR Costs'!$A$14:$G$743,7),"")</f>
        <v/>
      </c>
    </row>
    <row r="60" spans="2:6" ht="15.5" x14ac:dyDescent="0.35">
      <c r="B60" s="34" t="str">
        <f t="shared" si="0"/>
        <v/>
      </c>
      <c r="C60" t="str">
        <f>IF($B61&lt;&gt;"",VLOOKUP($B60,'5. GGR Costs'!$A$14:$G$743,4),"")</f>
        <v/>
      </c>
      <c r="D60" s="31" t="str">
        <f>IF($B61&lt;&gt;"",VLOOKUP($B60,'5. GGR Costs'!$A$14:$G$743,5),"")</f>
        <v/>
      </c>
      <c r="E60" s="32" t="str">
        <f>IF($B61&lt;&gt;"",VLOOKUP($B60,'5. GGR Costs'!$A$14:$G$743,6),"")</f>
        <v/>
      </c>
      <c r="F60" s="33" t="str">
        <f>IF($B61&lt;&gt;"",VLOOKUP($B60,'5. GGR Costs'!$A$14:$G$743,7),"")</f>
        <v/>
      </c>
    </row>
    <row r="61" spans="2:6" ht="15.5" x14ac:dyDescent="0.35">
      <c r="B61" s="34" t="str">
        <f t="shared" si="0"/>
        <v/>
      </c>
      <c r="C61" t="str">
        <f>IF($B62&lt;&gt;"",VLOOKUP($B61,'5. GGR Costs'!$A$14:$G$743,4),"")</f>
        <v/>
      </c>
      <c r="D61" s="31" t="str">
        <f>IF($B62&lt;&gt;"",VLOOKUP($B61,'5. GGR Costs'!$A$14:$G$743,5),"")</f>
        <v/>
      </c>
      <c r="E61" s="32" t="str">
        <f>IF($B62&lt;&gt;"",VLOOKUP($B61,'5. GGR Costs'!$A$14:$G$743,6),"")</f>
        <v/>
      </c>
      <c r="F61" s="33" t="str">
        <f>IF($B62&lt;&gt;"",VLOOKUP($B61,'5. GGR Costs'!$A$14:$G$743,7),"")</f>
        <v/>
      </c>
    </row>
    <row r="62" spans="2:6" ht="15.5" x14ac:dyDescent="0.35">
      <c r="B62" s="34" t="str">
        <f t="shared" si="0"/>
        <v/>
      </c>
      <c r="C62" t="str">
        <f>IF($B63&lt;&gt;"",VLOOKUP($B62,'5. GGR Costs'!$A$14:$G$743,4),"")</f>
        <v/>
      </c>
      <c r="D62" s="31" t="str">
        <f>IF($B63&lt;&gt;"",VLOOKUP($B62,'5. GGR Costs'!$A$14:$G$743,5),"")</f>
        <v/>
      </c>
      <c r="E62" s="32" t="str">
        <f>IF($B63&lt;&gt;"",VLOOKUP($B62,'5. GGR Costs'!$A$14:$G$743,6),"")</f>
        <v/>
      </c>
      <c r="F62" s="33" t="str">
        <f>IF($B63&lt;&gt;"",VLOOKUP($B62,'5. GGR Costs'!$A$14:$G$743,7),"")</f>
        <v/>
      </c>
    </row>
    <row r="63" spans="2:6" ht="15.5" x14ac:dyDescent="0.35">
      <c r="B63" s="34" t="str">
        <f t="shared" si="0"/>
        <v/>
      </c>
      <c r="C63" t="str">
        <f>IF($B64&lt;&gt;"",VLOOKUP($B63,'5. GGR Costs'!$A$14:$G$743,4),"")</f>
        <v/>
      </c>
      <c r="D63" s="31" t="str">
        <f>IF($B64&lt;&gt;"",VLOOKUP($B63,'5. GGR Costs'!$A$14:$G$743,5),"")</f>
        <v/>
      </c>
      <c r="E63" s="32" t="str">
        <f>IF($B64&lt;&gt;"",VLOOKUP($B63,'5. GGR Costs'!$A$14:$G$743,6),"")</f>
        <v/>
      </c>
      <c r="F63" s="33" t="str">
        <f>IF($B64&lt;&gt;"",VLOOKUP($B63,'5. GGR Costs'!$A$14:$G$743,7),"")</f>
        <v/>
      </c>
    </row>
    <row r="64" spans="2:6" ht="15.5" x14ac:dyDescent="0.35">
      <c r="B64" s="34" t="str">
        <f t="shared" si="0"/>
        <v/>
      </c>
      <c r="C64" t="str">
        <f>IF($B65&lt;&gt;"",VLOOKUP($B64,'5. GGR Costs'!$A$14:$G$743,4),"")</f>
        <v/>
      </c>
      <c r="D64" s="31" t="str">
        <f>IF($B65&lt;&gt;"",VLOOKUP($B64,'5. GGR Costs'!$A$14:$G$743,5),"")</f>
        <v/>
      </c>
      <c r="E64" s="32" t="str">
        <f>IF($B65&lt;&gt;"",VLOOKUP($B64,'5. GGR Costs'!$A$14:$G$743,6),"")</f>
        <v/>
      </c>
      <c r="F64" s="33" t="str">
        <f>IF($B65&lt;&gt;"",VLOOKUP($B64,'5. GGR Costs'!$A$14:$G$743,7),"")</f>
        <v/>
      </c>
    </row>
    <row r="65" spans="2:6" ht="15.5" x14ac:dyDescent="0.35">
      <c r="B65" s="34" t="str">
        <f t="shared" si="0"/>
        <v/>
      </c>
      <c r="C65" t="str">
        <f>IF($B66&lt;&gt;"",VLOOKUP($B65,'5. GGR Costs'!$A$14:$G$743,4),"")</f>
        <v/>
      </c>
      <c r="D65" s="31" t="str">
        <f>IF($B66&lt;&gt;"",VLOOKUP($B65,'5. GGR Costs'!$A$14:$G$743,5),"")</f>
        <v/>
      </c>
      <c r="E65" s="32" t="str">
        <f>IF($B66&lt;&gt;"",VLOOKUP($B65,'5. GGR Costs'!$A$14:$G$743,6),"")</f>
        <v/>
      </c>
      <c r="F65" s="33" t="str">
        <f>IF($B66&lt;&gt;"",VLOOKUP($B65,'5. GGR Costs'!$A$14:$G$743,7),"")</f>
        <v/>
      </c>
    </row>
    <row r="66" spans="2:6" ht="15.5" x14ac:dyDescent="0.35">
      <c r="B66" s="34" t="str">
        <f t="shared" si="0"/>
        <v/>
      </c>
      <c r="C66" t="str">
        <f>IF($B67&lt;&gt;"",VLOOKUP($B66,'5. GGR Costs'!$A$14:$G$743,4),"")</f>
        <v/>
      </c>
      <c r="D66" s="31" t="str">
        <f>IF($B67&lt;&gt;"",VLOOKUP($B66,'5. GGR Costs'!$A$14:$G$743,5),"")</f>
        <v/>
      </c>
      <c r="E66" s="32" t="str">
        <f>IF($B67&lt;&gt;"",VLOOKUP($B66,'5. GGR Costs'!$A$14:$G$743,6),"")</f>
        <v/>
      </c>
      <c r="F66" s="33" t="str">
        <f>IF($B67&lt;&gt;"",VLOOKUP($B66,'5. GGR Costs'!$A$14:$G$743,7),"")</f>
        <v/>
      </c>
    </row>
    <row r="67" spans="2:6" ht="15.5" x14ac:dyDescent="0.35">
      <c r="B67" s="34" t="str">
        <f t="shared" si="0"/>
        <v/>
      </c>
      <c r="C67" t="str">
        <f>IF($B68&lt;&gt;"",VLOOKUP($B67,'5. GGR Costs'!$A$14:$G$743,4),"")</f>
        <v/>
      </c>
      <c r="D67" s="31" t="str">
        <f>IF($B68&lt;&gt;"",VLOOKUP($B67,'5. GGR Costs'!$A$14:$G$743,5),"")</f>
        <v/>
      </c>
      <c r="E67" s="32" t="str">
        <f>IF($B68&lt;&gt;"",VLOOKUP($B67,'5. GGR Costs'!$A$14:$G$743,6),"")</f>
        <v/>
      </c>
      <c r="F67" s="33" t="str">
        <f>IF($B68&lt;&gt;"",VLOOKUP($B67,'5. GGR Costs'!$A$14:$G$743,7),"")</f>
        <v/>
      </c>
    </row>
    <row r="68" spans="2:6" ht="15.5" x14ac:dyDescent="0.35">
      <c r="B68" s="34" t="str">
        <f t="shared" si="0"/>
        <v/>
      </c>
      <c r="C68" t="str">
        <f>IF($B69&lt;&gt;"",VLOOKUP($B68,'5. GGR Costs'!$A$14:$G$743,4),"")</f>
        <v/>
      </c>
      <c r="D68" s="31" t="str">
        <f>IF($B69&lt;&gt;"",VLOOKUP($B68,'5. GGR Costs'!$A$14:$G$743,5),"")</f>
        <v/>
      </c>
      <c r="E68" s="32" t="str">
        <f>IF($B69&lt;&gt;"",VLOOKUP($B68,'5. GGR Costs'!$A$14:$G$743,6),"")</f>
        <v/>
      </c>
      <c r="F68" s="33" t="str">
        <f>IF($B69&lt;&gt;"",VLOOKUP($B68,'5. GGR Costs'!$A$14:$G$743,7),"")</f>
        <v/>
      </c>
    </row>
    <row r="69" spans="2:6" ht="15.5" x14ac:dyDescent="0.35">
      <c r="B69" s="34" t="str">
        <f t="shared" si="0"/>
        <v/>
      </c>
      <c r="C69" t="str">
        <f>IF($B70&lt;&gt;"",VLOOKUP($B69,'5. GGR Costs'!$A$14:$G$743,4),"")</f>
        <v/>
      </c>
      <c r="D69" s="31" t="str">
        <f>IF($B70&lt;&gt;"",VLOOKUP($B69,'5. GGR Costs'!$A$14:$G$743,5),"")</f>
        <v/>
      </c>
      <c r="E69" s="32" t="str">
        <f>IF($B70&lt;&gt;"",VLOOKUP($B69,'5. GGR Costs'!$A$14:$G$743,6),"")</f>
        <v/>
      </c>
      <c r="F69" s="33" t="str">
        <f>IF($B70&lt;&gt;"",VLOOKUP($B69,'5. GGR Costs'!$A$14:$G$743,7),"")</f>
        <v/>
      </c>
    </row>
    <row r="70" spans="2:6" ht="15.5" x14ac:dyDescent="0.35">
      <c r="B70" s="34" t="str">
        <f t="shared" si="0"/>
        <v/>
      </c>
      <c r="C70" t="str">
        <f>IF($B71&lt;&gt;"",VLOOKUP($B70,'5. GGR Costs'!$A$14:$G$743,4),"")</f>
        <v/>
      </c>
      <c r="D70" s="31" t="str">
        <f>IF($B71&lt;&gt;"",VLOOKUP($B70,'5. GGR Costs'!$A$14:$G$743,5),"")</f>
        <v/>
      </c>
      <c r="E70" s="32" t="str">
        <f>IF($B71&lt;&gt;"",VLOOKUP($B70,'5. GGR Costs'!$A$14:$G$743,6),"")</f>
        <v/>
      </c>
      <c r="F70" s="33" t="str">
        <f>IF($B71&lt;&gt;"",VLOOKUP($B70,'5. GGR Costs'!$A$14:$G$743,7),"")</f>
        <v/>
      </c>
    </row>
    <row r="71" spans="2:6" ht="15.5" x14ac:dyDescent="0.35">
      <c r="B71" s="34" t="str">
        <f t="shared" si="0"/>
        <v/>
      </c>
      <c r="C71" t="str">
        <f>IF($B72&lt;&gt;"",VLOOKUP($B71,'5. GGR Costs'!$A$14:$G$743,4),"")</f>
        <v/>
      </c>
      <c r="D71" s="31" t="str">
        <f>IF($B72&lt;&gt;"",VLOOKUP($B71,'5. GGR Costs'!$A$14:$G$743,5),"")</f>
        <v/>
      </c>
      <c r="E71" s="32" t="str">
        <f>IF($B72&lt;&gt;"",VLOOKUP($B71,'5. GGR Costs'!$A$14:$G$743,6),"")</f>
        <v/>
      </c>
      <c r="F71" s="33" t="str">
        <f>IF($B72&lt;&gt;"",VLOOKUP($B71,'5. GGR Costs'!$A$14:$G$743,7),"")</f>
        <v/>
      </c>
    </row>
    <row r="72" spans="2:6" ht="15.5" x14ac:dyDescent="0.35">
      <c r="B72" s="34" t="str">
        <f t="shared" si="0"/>
        <v/>
      </c>
      <c r="C72" t="str">
        <f>IF($B73&lt;&gt;"",VLOOKUP($B72,'5. GGR Costs'!$A$14:$G$743,4),"")</f>
        <v/>
      </c>
      <c r="D72" s="31" t="str">
        <f>IF($B73&lt;&gt;"",VLOOKUP($B72,'5. GGR Costs'!$A$14:$G$743,5),"")</f>
        <v/>
      </c>
      <c r="E72" s="32" t="str">
        <f>IF($B73&lt;&gt;"",VLOOKUP($B72,'5. GGR Costs'!$A$14:$G$743,6),"")</f>
        <v/>
      </c>
      <c r="F72" s="33" t="str">
        <f>IF($B73&lt;&gt;"",VLOOKUP($B72,'5. GGR Costs'!$A$14:$G$743,7),"")</f>
        <v/>
      </c>
    </row>
    <row r="73" spans="2:6" ht="15.5" x14ac:dyDescent="0.35">
      <c r="B73" s="34" t="str">
        <f t="shared" ref="B73:B136" si="1">IF(B72&lt;$B$2,B72+1,"")</f>
        <v/>
      </c>
      <c r="C73" t="str">
        <f>IF($B74&lt;&gt;"",VLOOKUP($B73,'5. GGR Costs'!$A$14:$G$743,4),"")</f>
        <v/>
      </c>
      <c r="D73" s="31" t="str">
        <f>IF($B74&lt;&gt;"",VLOOKUP($B73,'5. GGR Costs'!$A$14:$G$743,5),"")</f>
        <v/>
      </c>
      <c r="E73" s="32" t="str">
        <f>IF($B74&lt;&gt;"",VLOOKUP($B73,'5. GGR Costs'!$A$14:$G$743,6),"")</f>
        <v/>
      </c>
      <c r="F73" s="33" t="str">
        <f>IF($B74&lt;&gt;"",VLOOKUP($B73,'5. GGR Costs'!$A$14:$G$743,7),"")</f>
        <v/>
      </c>
    </row>
    <row r="74" spans="2:6" ht="15.5" x14ac:dyDescent="0.35">
      <c r="B74" s="34" t="str">
        <f t="shared" si="1"/>
        <v/>
      </c>
      <c r="C74" t="str">
        <f>IF($B75&lt;&gt;"",VLOOKUP($B74,'5. GGR Costs'!$A$14:$G$743,4),"")</f>
        <v/>
      </c>
      <c r="D74" s="31" t="str">
        <f>IF($B75&lt;&gt;"",VLOOKUP($B74,'5. GGR Costs'!$A$14:$G$743,5),"")</f>
        <v/>
      </c>
      <c r="E74" s="32" t="str">
        <f>IF($B75&lt;&gt;"",VLOOKUP($B74,'5. GGR Costs'!$A$14:$G$743,6),"")</f>
        <v/>
      </c>
      <c r="F74" s="33" t="str">
        <f>IF($B75&lt;&gt;"",VLOOKUP($B74,'5. GGR Costs'!$A$14:$G$743,7),"")</f>
        <v/>
      </c>
    </row>
    <row r="75" spans="2:6" ht="15.5" x14ac:dyDescent="0.35">
      <c r="B75" s="34" t="str">
        <f t="shared" si="1"/>
        <v/>
      </c>
      <c r="C75" t="str">
        <f>IF($B76&lt;&gt;"",VLOOKUP($B75,'5. GGR Costs'!$A$14:$G$743,4),"")</f>
        <v/>
      </c>
      <c r="D75" s="31" t="str">
        <f>IF($B76&lt;&gt;"",VLOOKUP($B75,'5. GGR Costs'!$A$14:$G$743,5),"")</f>
        <v/>
      </c>
      <c r="E75" s="32" t="str">
        <f>IF($B76&lt;&gt;"",VLOOKUP($B75,'5. GGR Costs'!$A$14:$G$743,6),"")</f>
        <v/>
      </c>
      <c r="F75" s="33" t="str">
        <f>IF($B76&lt;&gt;"",VLOOKUP($B75,'5. GGR Costs'!$A$14:$G$743,7),"")</f>
        <v/>
      </c>
    </row>
    <row r="76" spans="2:6" ht="15.5" x14ac:dyDescent="0.35">
      <c r="B76" s="34" t="str">
        <f t="shared" si="1"/>
        <v/>
      </c>
      <c r="C76" t="str">
        <f>IF($B77&lt;&gt;"",VLOOKUP($B76,'5. GGR Costs'!$A$14:$G$743,4),"")</f>
        <v/>
      </c>
      <c r="D76" s="31" t="str">
        <f>IF($B77&lt;&gt;"",VLOOKUP($B76,'5. GGR Costs'!$A$14:$G$743,5),"")</f>
        <v/>
      </c>
      <c r="E76" s="32" t="str">
        <f>IF($B77&lt;&gt;"",VLOOKUP($B76,'5. GGR Costs'!$A$14:$G$743,6),"")</f>
        <v/>
      </c>
      <c r="F76" s="33" t="str">
        <f>IF($B77&lt;&gt;"",VLOOKUP($B76,'5. GGR Costs'!$A$14:$G$743,7),"")</f>
        <v/>
      </c>
    </row>
    <row r="77" spans="2:6" ht="15.5" x14ac:dyDescent="0.35">
      <c r="B77" s="34" t="str">
        <f t="shared" si="1"/>
        <v/>
      </c>
      <c r="C77" t="str">
        <f>IF($B78&lt;&gt;"",VLOOKUP($B77,'5. GGR Costs'!$A$14:$G$743,4),"")</f>
        <v/>
      </c>
      <c r="D77" s="31" t="str">
        <f>IF($B78&lt;&gt;"",VLOOKUP($B77,'5. GGR Costs'!$A$14:$G$743,5),"")</f>
        <v/>
      </c>
      <c r="E77" s="32" t="str">
        <f>IF($B78&lt;&gt;"",VLOOKUP($B77,'5. GGR Costs'!$A$14:$G$743,6),"")</f>
        <v/>
      </c>
      <c r="F77" s="33" t="str">
        <f>IF($B78&lt;&gt;"",VLOOKUP($B77,'5. GGR Costs'!$A$14:$G$743,7),"")</f>
        <v/>
      </c>
    </row>
    <row r="78" spans="2:6" ht="15.5" x14ac:dyDescent="0.35">
      <c r="B78" s="34" t="str">
        <f t="shared" si="1"/>
        <v/>
      </c>
      <c r="C78" t="str">
        <f>IF($B79&lt;&gt;"",VLOOKUP($B78,'5. GGR Costs'!$A$14:$G$743,4),"")</f>
        <v/>
      </c>
      <c r="D78" s="31" t="str">
        <f>IF($B79&lt;&gt;"",VLOOKUP($B78,'5. GGR Costs'!$A$14:$G$743,5),"")</f>
        <v/>
      </c>
      <c r="E78" s="32" t="str">
        <f>IF($B79&lt;&gt;"",VLOOKUP($B78,'5. GGR Costs'!$A$14:$G$743,6),"")</f>
        <v/>
      </c>
      <c r="F78" s="33" t="str">
        <f>IF($B79&lt;&gt;"",VLOOKUP($B78,'5. GGR Costs'!$A$14:$G$743,7),"")</f>
        <v/>
      </c>
    </row>
    <row r="79" spans="2:6" ht="15.5" x14ac:dyDescent="0.35">
      <c r="B79" s="34" t="str">
        <f t="shared" si="1"/>
        <v/>
      </c>
      <c r="C79" t="str">
        <f>IF($B80&lt;&gt;"",VLOOKUP($B79,'5. GGR Costs'!$A$14:$G$743,4),"")</f>
        <v/>
      </c>
      <c r="D79" s="31" t="str">
        <f>IF($B80&lt;&gt;"",VLOOKUP($B79,'5. GGR Costs'!$A$14:$G$743,5),"")</f>
        <v/>
      </c>
      <c r="E79" s="32" t="str">
        <f>IF($B80&lt;&gt;"",VLOOKUP($B79,'5. GGR Costs'!$A$14:$G$743,6),"")</f>
        <v/>
      </c>
      <c r="F79" s="33" t="str">
        <f>IF($B80&lt;&gt;"",VLOOKUP($B79,'5. GGR Costs'!$A$14:$G$743,7),"")</f>
        <v/>
      </c>
    </row>
    <row r="80" spans="2:6" ht="15.5" x14ac:dyDescent="0.35">
      <c r="B80" s="34" t="str">
        <f t="shared" si="1"/>
        <v/>
      </c>
      <c r="C80" t="str">
        <f>IF($B81&lt;&gt;"",VLOOKUP($B80,'5. GGR Costs'!$A$14:$G$743,4),"")</f>
        <v/>
      </c>
      <c r="D80" s="31" t="str">
        <f>IF($B81&lt;&gt;"",VLOOKUP($B80,'5. GGR Costs'!$A$14:$G$743,5),"")</f>
        <v/>
      </c>
      <c r="E80" s="32" t="str">
        <f>IF($B81&lt;&gt;"",VLOOKUP($B80,'5. GGR Costs'!$A$14:$G$743,6),"")</f>
        <v/>
      </c>
      <c r="F80" s="33" t="str">
        <f>IF($B81&lt;&gt;"",VLOOKUP($B80,'5. GGR Costs'!$A$14:$G$743,7),"")</f>
        <v/>
      </c>
    </row>
    <row r="81" spans="2:6" ht="15.5" x14ac:dyDescent="0.35">
      <c r="B81" s="34" t="str">
        <f t="shared" si="1"/>
        <v/>
      </c>
      <c r="C81" t="str">
        <f>IF($B82&lt;&gt;"",VLOOKUP($B81,'5. GGR Costs'!$A$14:$G$743,4),"")</f>
        <v/>
      </c>
      <c r="D81" s="31" t="str">
        <f>IF($B82&lt;&gt;"",VLOOKUP($B81,'5. GGR Costs'!$A$14:$G$743,5),"")</f>
        <v/>
      </c>
      <c r="E81" s="32" t="str">
        <f>IF($B82&lt;&gt;"",VLOOKUP($B81,'5. GGR Costs'!$A$14:$G$743,6),"")</f>
        <v/>
      </c>
      <c r="F81" s="33" t="str">
        <f>IF($B82&lt;&gt;"",VLOOKUP($B81,'5. GGR Costs'!$A$14:$G$743,7),"")</f>
        <v/>
      </c>
    </row>
    <row r="82" spans="2:6" ht="15.5" x14ac:dyDescent="0.35">
      <c r="B82" s="34" t="str">
        <f t="shared" si="1"/>
        <v/>
      </c>
      <c r="C82" t="str">
        <f>IF($B83&lt;&gt;"",VLOOKUP($B82,'5. GGR Costs'!$A$14:$G$743,4),"")</f>
        <v/>
      </c>
      <c r="D82" s="31" t="str">
        <f>IF($B83&lt;&gt;"",VLOOKUP($B82,'5. GGR Costs'!$A$14:$G$743,5),"")</f>
        <v/>
      </c>
      <c r="E82" s="32" t="str">
        <f>IF($B83&lt;&gt;"",VLOOKUP($B82,'5. GGR Costs'!$A$14:$G$743,6),"")</f>
        <v/>
      </c>
      <c r="F82" s="33" t="str">
        <f>IF($B83&lt;&gt;"",VLOOKUP($B82,'5. GGR Costs'!$A$14:$G$743,7),"")</f>
        <v/>
      </c>
    </row>
    <row r="83" spans="2:6" ht="15.5" x14ac:dyDescent="0.35">
      <c r="B83" s="34" t="str">
        <f t="shared" si="1"/>
        <v/>
      </c>
      <c r="C83" t="str">
        <f>IF($B84&lt;&gt;"",VLOOKUP($B83,'5. GGR Costs'!$A$14:$G$743,4),"")</f>
        <v/>
      </c>
      <c r="D83" s="31" t="str">
        <f>IF($B84&lt;&gt;"",VLOOKUP($B83,'5. GGR Costs'!$A$14:$G$743,5),"")</f>
        <v/>
      </c>
      <c r="E83" s="32" t="str">
        <f>IF($B84&lt;&gt;"",VLOOKUP($B83,'5. GGR Costs'!$A$14:$G$743,6),"")</f>
        <v/>
      </c>
      <c r="F83" s="33" t="str">
        <f>IF($B84&lt;&gt;"",VLOOKUP($B83,'5. GGR Costs'!$A$14:$G$743,7),"")</f>
        <v/>
      </c>
    </row>
    <row r="84" spans="2:6" ht="15.5" x14ac:dyDescent="0.35">
      <c r="B84" s="34" t="str">
        <f t="shared" si="1"/>
        <v/>
      </c>
      <c r="C84" t="str">
        <f>IF($B85&lt;&gt;"",VLOOKUP($B84,'5. GGR Costs'!$A$14:$G$743,4),"")</f>
        <v/>
      </c>
      <c r="D84" s="31" t="str">
        <f>IF($B85&lt;&gt;"",VLOOKUP($B84,'5. GGR Costs'!$A$14:$G$743,5),"")</f>
        <v/>
      </c>
      <c r="E84" s="32" t="str">
        <f>IF($B85&lt;&gt;"",VLOOKUP($B84,'5. GGR Costs'!$A$14:$G$743,6),"")</f>
        <v/>
      </c>
      <c r="F84" s="33" t="str">
        <f>IF($B85&lt;&gt;"",VLOOKUP($B84,'5. GGR Costs'!$A$14:$G$743,7),"")</f>
        <v/>
      </c>
    </row>
    <row r="85" spans="2:6" ht="15.5" x14ac:dyDescent="0.35">
      <c r="B85" s="34" t="str">
        <f t="shared" si="1"/>
        <v/>
      </c>
      <c r="C85" t="str">
        <f>IF($B86&lt;&gt;"",VLOOKUP($B85,'5. GGR Costs'!$A$14:$G$743,4),"")</f>
        <v/>
      </c>
      <c r="D85" s="31" t="str">
        <f>IF($B86&lt;&gt;"",VLOOKUP($B85,'5. GGR Costs'!$A$14:$G$743,5),"")</f>
        <v/>
      </c>
      <c r="E85" s="32" t="str">
        <f>IF($B86&lt;&gt;"",VLOOKUP($B85,'5. GGR Costs'!$A$14:$G$743,6),"")</f>
        <v/>
      </c>
      <c r="F85" s="33" t="str">
        <f>IF($B86&lt;&gt;"",VLOOKUP($B85,'5. GGR Costs'!$A$14:$G$743,7),"")</f>
        <v/>
      </c>
    </row>
    <row r="86" spans="2:6" ht="15.5" x14ac:dyDescent="0.35">
      <c r="B86" s="34" t="str">
        <f t="shared" si="1"/>
        <v/>
      </c>
      <c r="C86" t="str">
        <f>IF($B87&lt;&gt;"",VLOOKUP($B86,'5. GGR Costs'!$A$14:$G$743,4),"")</f>
        <v/>
      </c>
      <c r="D86" s="31" t="str">
        <f>IF($B87&lt;&gt;"",VLOOKUP($B86,'5. GGR Costs'!$A$14:$G$743,5),"")</f>
        <v/>
      </c>
      <c r="E86" s="32" t="str">
        <f>IF($B87&lt;&gt;"",VLOOKUP($B86,'5. GGR Costs'!$A$14:$G$743,6),"")</f>
        <v/>
      </c>
      <c r="F86" s="33" t="str">
        <f>IF($B87&lt;&gt;"",VLOOKUP($B86,'5. GGR Costs'!$A$14:$G$743,7),"")</f>
        <v/>
      </c>
    </row>
    <row r="87" spans="2:6" ht="15.5" x14ac:dyDescent="0.35">
      <c r="B87" s="34" t="str">
        <f t="shared" si="1"/>
        <v/>
      </c>
      <c r="C87" t="str">
        <f>IF($B88&lt;&gt;"",VLOOKUP($B87,'5. GGR Costs'!$A$14:$G$743,4),"")</f>
        <v/>
      </c>
      <c r="D87" s="31" t="str">
        <f>IF($B88&lt;&gt;"",VLOOKUP($B87,'5. GGR Costs'!$A$14:$G$743,5),"")</f>
        <v/>
      </c>
      <c r="E87" s="32" t="str">
        <f>IF($B88&lt;&gt;"",VLOOKUP($B87,'5. GGR Costs'!$A$14:$G$743,6),"")</f>
        <v/>
      </c>
      <c r="F87" s="33" t="str">
        <f>IF($B88&lt;&gt;"",VLOOKUP($B87,'5. GGR Costs'!$A$14:$G$743,7),"")</f>
        <v/>
      </c>
    </row>
    <row r="88" spans="2:6" ht="15.5" x14ac:dyDescent="0.35">
      <c r="B88" s="34" t="str">
        <f t="shared" si="1"/>
        <v/>
      </c>
      <c r="C88" t="str">
        <f>IF($B89&lt;&gt;"",VLOOKUP($B88,'5. GGR Costs'!$A$14:$G$743,4),"")</f>
        <v/>
      </c>
      <c r="D88" s="31" t="str">
        <f>IF($B89&lt;&gt;"",VLOOKUP($B88,'5. GGR Costs'!$A$14:$G$743,5),"")</f>
        <v/>
      </c>
      <c r="E88" s="32" t="str">
        <f>IF($B89&lt;&gt;"",VLOOKUP($B88,'5. GGR Costs'!$A$14:$G$743,6),"")</f>
        <v/>
      </c>
      <c r="F88" s="33" t="str">
        <f>IF($B89&lt;&gt;"",VLOOKUP($B88,'5. GGR Costs'!$A$14:$G$743,7),"")</f>
        <v/>
      </c>
    </row>
    <row r="89" spans="2:6" ht="15.5" x14ac:dyDescent="0.35">
      <c r="B89" s="34" t="str">
        <f t="shared" si="1"/>
        <v/>
      </c>
      <c r="C89" t="str">
        <f>IF($B90&lt;&gt;"",VLOOKUP($B89,'5. GGR Costs'!$A$14:$G$743,4),"")</f>
        <v/>
      </c>
      <c r="D89" s="31" t="str">
        <f>IF($B90&lt;&gt;"",VLOOKUP($B89,'5. GGR Costs'!$A$14:$G$743,5),"")</f>
        <v/>
      </c>
      <c r="E89" s="32" t="str">
        <f>IF($B90&lt;&gt;"",VLOOKUP($B89,'5. GGR Costs'!$A$14:$G$743,6),"")</f>
        <v/>
      </c>
      <c r="F89" s="33" t="str">
        <f>IF($B90&lt;&gt;"",VLOOKUP($B89,'5. GGR Costs'!$A$14:$G$743,7),"")</f>
        <v/>
      </c>
    </row>
    <row r="90" spans="2:6" ht="15.5" x14ac:dyDescent="0.35">
      <c r="B90" s="34" t="str">
        <f t="shared" si="1"/>
        <v/>
      </c>
      <c r="C90" t="str">
        <f>IF($B91&lt;&gt;"",VLOOKUP($B90,'5. GGR Costs'!$A$14:$G$743,4),"")</f>
        <v/>
      </c>
      <c r="D90" s="31" t="str">
        <f>IF($B91&lt;&gt;"",VLOOKUP($B90,'5. GGR Costs'!$A$14:$G$743,5),"")</f>
        <v/>
      </c>
      <c r="E90" s="32" t="str">
        <f>IF($B91&lt;&gt;"",VLOOKUP($B90,'5. GGR Costs'!$A$14:$G$743,6),"")</f>
        <v/>
      </c>
      <c r="F90" s="33" t="str">
        <f>IF($B91&lt;&gt;"",VLOOKUP($B90,'5. GGR Costs'!$A$14:$G$743,7),"")</f>
        <v/>
      </c>
    </row>
    <row r="91" spans="2:6" ht="15.5" x14ac:dyDescent="0.35">
      <c r="B91" s="34" t="str">
        <f t="shared" si="1"/>
        <v/>
      </c>
      <c r="C91" t="str">
        <f>IF($B92&lt;&gt;"",VLOOKUP($B91,'5. GGR Costs'!$A$14:$G$743,4),"")</f>
        <v/>
      </c>
      <c r="D91" s="31" t="str">
        <f>IF($B92&lt;&gt;"",VLOOKUP($B91,'5. GGR Costs'!$A$14:$G$743,5),"")</f>
        <v/>
      </c>
      <c r="E91" s="32" t="str">
        <f>IF($B92&lt;&gt;"",VLOOKUP($B91,'5. GGR Costs'!$A$14:$G$743,6),"")</f>
        <v/>
      </c>
      <c r="F91" s="33" t="str">
        <f>IF($B92&lt;&gt;"",VLOOKUP($B91,'5. GGR Costs'!$A$14:$G$743,7),"")</f>
        <v/>
      </c>
    </row>
    <row r="92" spans="2:6" ht="15.5" x14ac:dyDescent="0.35">
      <c r="B92" s="34" t="str">
        <f t="shared" si="1"/>
        <v/>
      </c>
      <c r="C92" t="str">
        <f>IF($B93&lt;&gt;"",VLOOKUP($B92,'5. GGR Costs'!$A$14:$G$743,4),"")</f>
        <v/>
      </c>
      <c r="D92" s="31" t="str">
        <f>IF($B93&lt;&gt;"",VLOOKUP($B92,'5. GGR Costs'!$A$14:$G$743,5),"")</f>
        <v/>
      </c>
      <c r="E92" s="32" t="str">
        <f>IF($B93&lt;&gt;"",VLOOKUP($B92,'5. GGR Costs'!$A$14:$G$743,6),"")</f>
        <v/>
      </c>
      <c r="F92" s="33" t="str">
        <f>IF($B93&lt;&gt;"",VLOOKUP($B92,'5. GGR Costs'!$A$14:$G$743,7),"")</f>
        <v/>
      </c>
    </row>
    <row r="93" spans="2:6" ht="15.5" x14ac:dyDescent="0.35">
      <c r="B93" s="34" t="str">
        <f t="shared" si="1"/>
        <v/>
      </c>
      <c r="C93" t="str">
        <f>IF($B94&lt;&gt;"",VLOOKUP($B93,'5. GGR Costs'!$A$14:$G$743,4),"")</f>
        <v/>
      </c>
      <c r="D93" s="31" t="str">
        <f>IF($B94&lt;&gt;"",VLOOKUP($B93,'5. GGR Costs'!$A$14:$G$743,5),"")</f>
        <v/>
      </c>
      <c r="E93" s="32" t="str">
        <f>IF($B94&lt;&gt;"",VLOOKUP($B93,'5. GGR Costs'!$A$14:$G$743,6),"")</f>
        <v/>
      </c>
      <c r="F93" s="33" t="str">
        <f>IF($B94&lt;&gt;"",VLOOKUP($B93,'5. GGR Costs'!$A$14:$G$743,7),"")</f>
        <v/>
      </c>
    </row>
    <row r="94" spans="2:6" ht="15.5" x14ac:dyDescent="0.35">
      <c r="B94" s="34" t="str">
        <f t="shared" si="1"/>
        <v/>
      </c>
      <c r="C94" t="str">
        <f>IF($B95&lt;&gt;"",VLOOKUP($B94,'5. GGR Costs'!$A$14:$G$743,4),"")</f>
        <v/>
      </c>
      <c r="D94" s="31" t="str">
        <f>IF($B95&lt;&gt;"",VLOOKUP($B94,'5. GGR Costs'!$A$14:$G$743,5),"")</f>
        <v/>
      </c>
      <c r="E94" s="32" t="str">
        <f>IF($B95&lt;&gt;"",VLOOKUP($B94,'5. GGR Costs'!$A$14:$G$743,6),"")</f>
        <v/>
      </c>
      <c r="F94" s="33" t="str">
        <f>IF($B95&lt;&gt;"",VLOOKUP($B94,'5. GGR Costs'!$A$14:$G$743,7),"")</f>
        <v/>
      </c>
    </row>
    <row r="95" spans="2:6" ht="15.5" x14ac:dyDescent="0.35">
      <c r="B95" s="34" t="str">
        <f t="shared" si="1"/>
        <v/>
      </c>
      <c r="C95" t="str">
        <f>IF($B96&lt;&gt;"",VLOOKUP($B95,'5. GGR Costs'!$A$14:$G$743,4),"")</f>
        <v/>
      </c>
      <c r="D95" s="31" t="str">
        <f>IF($B96&lt;&gt;"",VLOOKUP($B95,'5. GGR Costs'!$A$14:$G$743,5),"")</f>
        <v/>
      </c>
      <c r="E95" s="32" t="str">
        <f>IF($B96&lt;&gt;"",VLOOKUP($B95,'5. GGR Costs'!$A$14:$G$743,6),"")</f>
        <v/>
      </c>
      <c r="F95" s="33" t="str">
        <f>IF($B96&lt;&gt;"",VLOOKUP($B95,'5. GGR Costs'!$A$14:$G$743,7),"")</f>
        <v/>
      </c>
    </row>
    <row r="96" spans="2:6" ht="15.5" x14ac:dyDescent="0.35">
      <c r="B96" s="34" t="str">
        <f t="shared" si="1"/>
        <v/>
      </c>
      <c r="C96" t="str">
        <f>IF($B97&lt;&gt;"",VLOOKUP($B96,'5. GGR Costs'!$A$14:$G$743,4),"")</f>
        <v/>
      </c>
      <c r="D96" s="31" t="str">
        <f>IF($B97&lt;&gt;"",VLOOKUP($B96,'5. GGR Costs'!$A$14:$G$743,5),"")</f>
        <v/>
      </c>
      <c r="E96" s="32" t="str">
        <f>IF($B97&lt;&gt;"",VLOOKUP($B96,'5. GGR Costs'!$A$14:$G$743,6),"")</f>
        <v/>
      </c>
      <c r="F96" s="33" t="str">
        <f>IF($B97&lt;&gt;"",VLOOKUP($B96,'5. GGR Costs'!$A$14:$G$743,7),"")</f>
        <v/>
      </c>
    </row>
    <row r="97" spans="2:6" ht="15.5" x14ac:dyDescent="0.35">
      <c r="B97" s="34" t="str">
        <f t="shared" si="1"/>
        <v/>
      </c>
      <c r="C97" t="str">
        <f>IF($B98&lt;&gt;"",VLOOKUP($B97,'5. GGR Costs'!$A$14:$G$743,4),"")</f>
        <v/>
      </c>
      <c r="D97" s="31" t="str">
        <f>IF($B98&lt;&gt;"",VLOOKUP($B97,'5. GGR Costs'!$A$14:$G$743,5),"")</f>
        <v/>
      </c>
      <c r="E97" s="32" t="str">
        <f>IF($B98&lt;&gt;"",VLOOKUP($B97,'5. GGR Costs'!$A$14:$G$743,6),"")</f>
        <v/>
      </c>
      <c r="F97" s="33" t="str">
        <f>IF($B98&lt;&gt;"",VLOOKUP($B97,'5. GGR Costs'!$A$14:$G$743,7),"")</f>
        <v/>
      </c>
    </row>
    <row r="98" spans="2:6" ht="15.5" x14ac:dyDescent="0.35">
      <c r="B98" s="34" t="str">
        <f t="shared" si="1"/>
        <v/>
      </c>
      <c r="C98" t="str">
        <f>IF($B99&lt;&gt;"",VLOOKUP($B98,'5. GGR Costs'!$A$14:$G$743,4),"")</f>
        <v/>
      </c>
      <c r="D98" s="31" t="str">
        <f>IF($B99&lt;&gt;"",VLOOKUP($B98,'5. GGR Costs'!$A$14:$G$743,5),"")</f>
        <v/>
      </c>
      <c r="E98" s="32" t="str">
        <f>IF($B99&lt;&gt;"",VLOOKUP($B98,'5. GGR Costs'!$A$14:$G$743,6),"")</f>
        <v/>
      </c>
      <c r="F98" s="33" t="str">
        <f>IF($B99&lt;&gt;"",VLOOKUP($B98,'5. GGR Costs'!$A$14:$G$743,7),"")</f>
        <v/>
      </c>
    </row>
    <row r="99" spans="2:6" ht="15.5" x14ac:dyDescent="0.35">
      <c r="B99" s="34" t="str">
        <f t="shared" si="1"/>
        <v/>
      </c>
      <c r="C99" t="str">
        <f>IF($B100&lt;&gt;"",VLOOKUP($B99,'5. GGR Costs'!$A$14:$G$743,4),"")</f>
        <v/>
      </c>
      <c r="D99" s="31" t="str">
        <f>IF($B100&lt;&gt;"",VLOOKUP($B99,'5. GGR Costs'!$A$14:$G$743,5),"")</f>
        <v/>
      </c>
      <c r="E99" s="32" t="str">
        <f>IF($B100&lt;&gt;"",VLOOKUP($B99,'5. GGR Costs'!$A$14:$G$743,6),"")</f>
        <v/>
      </c>
      <c r="F99" s="33" t="str">
        <f>IF($B100&lt;&gt;"",VLOOKUP($B99,'5. GGR Costs'!$A$14:$G$743,7),"")</f>
        <v/>
      </c>
    </row>
    <row r="100" spans="2:6" ht="15.5" x14ac:dyDescent="0.35">
      <c r="B100" s="34" t="str">
        <f t="shared" si="1"/>
        <v/>
      </c>
      <c r="C100" t="str">
        <f>IF($B101&lt;&gt;"",VLOOKUP($B100,'5. GGR Costs'!$A$14:$G$743,4),"")</f>
        <v/>
      </c>
      <c r="D100" s="31" t="str">
        <f>IF($B101&lt;&gt;"",VLOOKUP($B100,'5. GGR Costs'!$A$14:$G$743,5),"")</f>
        <v/>
      </c>
      <c r="E100" s="32" t="str">
        <f>IF($B101&lt;&gt;"",VLOOKUP($B100,'5. GGR Costs'!$A$14:$G$743,6),"")</f>
        <v/>
      </c>
      <c r="F100" s="33" t="str">
        <f>IF($B101&lt;&gt;"",VLOOKUP($B100,'5. GGR Costs'!$A$14:$G$743,7),"")</f>
        <v/>
      </c>
    </row>
    <row r="101" spans="2:6" ht="15.5" x14ac:dyDescent="0.35">
      <c r="B101" s="34" t="str">
        <f t="shared" si="1"/>
        <v/>
      </c>
      <c r="C101" t="str">
        <f>IF($B102&lt;&gt;"",VLOOKUP($B101,'5. GGR Costs'!$A$14:$G$743,4),"")</f>
        <v/>
      </c>
      <c r="D101" s="31" t="str">
        <f>IF($B102&lt;&gt;"",VLOOKUP($B101,'5. GGR Costs'!$A$14:$G$743,5),"")</f>
        <v/>
      </c>
      <c r="E101" s="32" t="str">
        <f>IF($B102&lt;&gt;"",VLOOKUP($B101,'5. GGR Costs'!$A$14:$G$743,6),"")</f>
        <v/>
      </c>
      <c r="F101" s="33" t="str">
        <f>IF($B102&lt;&gt;"",VLOOKUP($B101,'5. GGR Costs'!$A$14:$G$743,7),"")</f>
        <v/>
      </c>
    </row>
    <row r="102" spans="2:6" ht="15.5" x14ac:dyDescent="0.35">
      <c r="B102" s="34" t="str">
        <f t="shared" si="1"/>
        <v/>
      </c>
      <c r="C102" t="str">
        <f>IF($B103&lt;&gt;"",VLOOKUP($B102,'5. GGR Costs'!$A$14:$G$743,4),"")</f>
        <v/>
      </c>
      <c r="D102" s="31" t="str">
        <f>IF($B103&lt;&gt;"",VLOOKUP($B102,'5. GGR Costs'!$A$14:$G$743,5),"")</f>
        <v/>
      </c>
      <c r="E102" s="32" t="str">
        <f>IF($B103&lt;&gt;"",VLOOKUP($B102,'5. GGR Costs'!$A$14:$G$743,6),"")</f>
        <v/>
      </c>
      <c r="F102" s="33" t="str">
        <f>IF($B103&lt;&gt;"",VLOOKUP($B102,'5. GGR Costs'!$A$14:$G$743,7),"")</f>
        <v/>
      </c>
    </row>
    <row r="103" spans="2:6" ht="15.5" x14ac:dyDescent="0.35">
      <c r="B103" s="34" t="str">
        <f t="shared" si="1"/>
        <v/>
      </c>
      <c r="C103" t="str">
        <f>IF($B104&lt;&gt;"",VLOOKUP($B103,'5. GGR Costs'!$A$14:$G$743,4),"")</f>
        <v/>
      </c>
      <c r="D103" s="31" t="str">
        <f>IF($B104&lt;&gt;"",VLOOKUP($B103,'5. GGR Costs'!$A$14:$G$743,5),"")</f>
        <v/>
      </c>
      <c r="E103" s="32" t="str">
        <f>IF($B104&lt;&gt;"",VLOOKUP($B103,'5. GGR Costs'!$A$14:$G$743,6),"")</f>
        <v/>
      </c>
      <c r="F103" s="33" t="str">
        <f>IF($B104&lt;&gt;"",VLOOKUP($B103,'5. GGR Costs'!$A$14:$G$743,7),"")</f>
        <v/>
      </c>
    </row>
    <row r="104" spans="2:6" ht="15.5" x14ac:dyDescent="0.35">
      <c r="B104" s="34" t="str">
        <f t="shared" si="1"/>
        <v/>
      </c>
      <c r="C104" t="str">
        <f>IF($B105&lt;&gt;"",VLOOKUP($B104,'5. GGR Costs'!$A$14:$G$743,4),"")</f>
        <v/>
      </c>
      <c r="D104" s="31" t="str">
        <f>IF($B105&lt;&gt;"",VLOOKUP($B104,'5. GGR Costs'!$A$14:$G$743,5),"")</f>
        <v/>
      </c>
      <c r="E104" s="32" t="str">
        <f>IF($B105&lt;&gt;"",VLOOKUP($B104,'5. GGR Costs'!$A$14:$G$743,6),"")</f>
        <v/>
      </c>
      <c r="F104" s="33" t="str">
        <f>IF($B105&lt;&gt;"",VLOOKUP($B104,'5. GGR Costs'!$A$14:$G$743,7),"")</f>
        <v/>
      </c>
    </row>
    <row r="105" spans="2:6" ht="15.5" x14ac:dyDescent="0.35">
      <c r="B105" s="34" t="str">
        <f t="shared" si="1"/>
        <v/>
      </c>
      <c r="C105" t="str">
        <f>IF($B106&lt;&gt;"",VLOOKUP($B105,'5. GGR Costs'!$A$14:$G$743,4),"")</f>
        <v/>
      </c>
      <c r="D105" s="31" t="str">
        <f>IF($B106&lt;&gt;"",VLOOKUP($B105,'5. GGR Costs'!$A$14:$G$743,5),"")</f>
        <v/>
      </c>
      <c r="E105" s="32" t="str">
        <f>IF($B106&lt;&gt;"",VLOOKUP($B105,'5. GGR Costs'!$A$14:$G$743,6),"")</f>
        <v/>
      </c>
      <c r="F105" s="33" t="str">
        <f>IF($B106&lt;&gt;"",VLOOKUP($B105,'5. GGR Costs'!$A$14:$G$743,7),"")</f>
        <v/>
      </c>
    </row>
    <row r="106" spans="2:6" ht="15.5" x14ac:dyDescent="0.35">
      <c r="B106" s="34" t="str">
        <f t="shared" si="1"/>
        <v/>
      </c>
      <c r="C106" t="str">
        <f>IF($B107&lt;&gt;"",VLOOKUP($B106,'5. GGR Costs'!$A$14:$G$743,4),"")</f>
        <v/>
      </c>
      <c r="D106" s="31" t="str">
        <f>IF($B107&lt;&gt;"",VLOOKUP($B106,'5. GGR Costs'!$A$14:$G$743,5),"")</f>
        <v/>
      </c>
      <c r="E106" s="32" t="str">
        <f>IF($B107&lt;&gt;"",VLOOKUP($B106,'5. GGR Costs'!$A$14:$G$743,6),"")</f>
        <v/>
      </c>
      <c r="F106" s="33" t="str">
        <f>IF($B107&lt;&gt;"",VLOOKUP($B106,'5. GGR Costs'!$A$14:$G$743,7),"")</f>
        <v/>
      </c>
    </row>
    <row r="107" spans="2:6" ht="15.5" x14ac:dyDescent="0.35">
      <c r="B107" s="34" t="str">
        <f t="shared" si="1"/>
        <v/>
      </c>
      <c r="C107" t="str">
        <f>IF($B108&lt;&gt;"",VLOOKUP($B107,'5. GGR Costs'!$A$14:$G$743,4),"")</f>
        <v/>
      </c>
      <c r="D107" s="31" t="str">
        <f>IF($B108&lt;&gt;"",VLOOKUP($B107,'5. GGR Costs'!$A$14:$G$743,5),"")</f>
        <v/>
      </c>
      <c r="E107" s="32" t="str">
        <f>IF($B108&lt;&gt;"",VLOOKUP($B107,'5. GGR Costs'!$A$14:$G$743,6),"")</f>
        <v/>
      </c>
      <c r="F107" s="33" t="str">
        <f>IF($B108&lt;&gt;"",VLOOKUP($B107,'5. GGR Costs'!$A$14:$G$743,7),"")</f>
        <v/>
      </c>
    </row>
    <row r="108" spans="2:6" ht="15.5" x14ac:dyDescent="0.35">
      <c r="B108" s="34" t="str">
        <f t="shared" si="1"/>
        <v/>
      </c>
      <c r="C108" t="str">
        <f>IF($B109&lt;&gt;"",VLOOKUP($B108,'5. GGR Costs'!$A$14:$G$743,4),"")</f>
        <v/>
      </c>
      <c r="D108" s="31" t="str">
        <f>IF($B109&lt;&gt;"",VLOOKUP($B108,'5. GGR Costs'!$A$14:$G$743,5),"")</f>
        <v/>
      </c>
      <c r="E108" s="32" t="str">
        <f>IF($B109&lt;&gt;"",VLOOKUP($B108,'5. GGR Costs'!$A$14:$G$743,6),"")</f>
        <v/>
      </c>
      <c r="F108" s="33" t="str">
        <f>IF($B109&lt;&gt;"",VLOOKUP($B108,'5. GGR Costs'!$A$14:$G$743,7),"")</f>
        <v/>
      </c>
    </row>
    <row r="109" spans="2:6" ht="15.5" x14ac:dyDescent="0.35">
      <c r="B109" s="34" t="str">
        <f t="shared" si="1"/>
        <v/>
      </c>
      <c r="C109" t="str">
        <f>IF($B110&lt;&gt;"",VLOOKUP($B109,'5. GGR Costs'!$A$14:$G$743,4),"")</f>
        <v/>
      </c>
      <c r="D109" s="31" t="str">
        <f>IF($B110&lt;&gt;"",VLOOKUP($B109,'5. GGR Costs'!$A$14:$G$743,5),"")</f>
        <v/>
      </c>
      <c r="E109" s="32" t="str">
        <f>IF($B110&lt;&gt;"",VLOOKUP($B109,'5. GGR Costs'!$A$14:$G$743,6),"")</f>
        <v/>
      </c>
      <c r="F109" s="33" t="str">
        <f>IF($B110&lt;&gt;"",VLOOKUP($B109,'5. GGR Costs'!$A$14:$G$743,7),"")</f>
        <v/>
      </c>
    </row>
    <row r="110" spans="2:6" ht="15.5" x14ac:dyDescent="0.35">
      <c r="B110" s="34" t="str">
        <f t="shared" si="1"/>
        <v/>
      </c>
      <c r="C110" t="str">
        <f>IF($B111&lt;&gt;"",VLOOKUP($B110,'5. GGR Costs'!$A$14:$G$743,4),"")</f>
        <v/>
      </c>
      <c r="D110" s="31" t="str">
        <f>IF($B111&lt;&gt;"",VLOOKUP($B110,'5. GGR Costs'!$A$14:$G$743,5),"")</f>
        <v/>
      </c>
      <c r="E110" s="32" t="str">
        <f>IF($B111&lt;&gt;"",VLOOKUP($B110,'5. GGR Costs'!$A$14:$G$743,6),"")</f>
        <v/>
      </c>
      <c r="F110" s="33" t="str">
        <f>IF($B111&lt;&gt;"",VLOOKUP($B110,'5. GGR Costs'!$A$14:$G$743,7),"")</f>
        <v/>
      </c>
    </row>
    <row r="111" spans="2:6" ht="15.5" x14ac:dyDescent="0.35">
      <c r="B111" s="34" t="str">
        <f t="shared" si="1"/>
        <v/>
      </c>
      <c r="C111" t="str">
        <f>IF($B112&lt;&gt;"",VLOOKUP($B111,'5. GGR Costs'!$A$14:$G$743,4),"")</f>
        <v/>
      </c>
      <c r="D111" s="31" t="str">
        <f>IF($B112&lt;&gt;"",VLOOKUP($B111,'5. GGR Costs'!$A$14:$G$743,5),"")</f>
        <v/>
      </c>
      <c r="E111" s="32" t="str">
        <f>IF($B112&lt;&gt;"",VLOOKUP($B111,'5. GGR Costs'!$A$14:$G$743,6),"")</f>
        <v/>
      </c>
      <c r="F111" s="33" t="str">
        <f>IF($B112&lt;&gt;"",VLOOKUP($B111,'5. GGR Costs'!$A$14:$G$743,7),"")</f>
        <v/>
      </c>
    </row>
    <row r="112" spans="2:6" ht="15.5" x14ac:dyDescent="0.35">
      <c r="B112" s="34" t="str">
        <f t="shared" si="1"/>
        <v/>
      </c>
      <c r="C112" t="str">
        <f>IF($B113&lt;&gt;"",VLOOKUP($B112,'5. GGR Costs'!$A$14:$G$743,4),"")</f>
        <v/>
      </c>
      <c r="D112" s="31" t="str">
        <f>IF($B113&lt;&gt;"",VLOOKUP($B112,'5. GGR Costs'!$A$14:$G$743,5),"")</f>
        <v/>
      </c>
      <c r="E112" s="32" t="str">
        <f>IF($B113&lt;&gt;"",VLOOKUP($B112,'5. GGR Costs'!$A$14:$G$743,6),"")</f>
        <v/>
      </c>
      <c r="F112" s="33" t="str">
        <f>IF($B113&lt;&gt;"",VLOOKUP($B112,'5. GGR Costs'!$A$14:$G$743,7),"")</f>
        <v/>
      </c>
    </row>
    <row r="113" spans="2:6" ht="15.5" x14ac:dyDescent="0.35">
      <c r="B113" s="34" t="str">
        <f t="shared" si="1"/>
        <v/>
      </c>
      <c r="C113" t="str">
        <f>IF($B114&lt;&gt;"",VLOOKUP($B113,'5. GGR Costs'!$A$14:$G$743,4),"")</f>
        <v/>
      </c>
      <c r="D113" s="31" t="str">
        <f>IF($B114&lt;&gt;"",VLOOKUP($B113,'5. GGR Costs'!$A$14:$G$743,5),"")</f>
        <v/>
      </c>
      <c r="E113" s="32" t="str">
        <f>IF($B114&lt;&gt;"",VLOOKUP($B113,'5. GGR Costs'!$A$14:$G$743,6),"")</f>
        <v/>
      </c>
      <c r="F113" s="33" t="str">
        <f>IF($B114&lt;&gt;"",VLOOKUP($B113,'5. GGR Costs'!$A$14:$G$743,7),"")</f>
        <v/>
      </c>
    </row>
    <row r="114" spans="2:6" ht="15.5" x14ac:dyDescent="0.35">
      <c r="B114" s="34" t="str">
        <f t="shared" si="1"/>
        <v/>
      </c>
      <c r="C114" t="str">
        <f>IF($B115&lt;&gt;"",VLOOKUP($B114,'5. GGR Costs'!$A$14:$G$743,4),"")</f>
        <v/>
      </c>
      <c r="D114" s="31" t="str">
        <f>IF($B115&lt;&gt;"",VLOOKUP($B114,'5. GGR Costs'!$A$14:$G$743,5),"")</f>
        <v/>
      </c>
      <c r="E114" s="32" t="str">
        <f>IF($B115&lt;&gt;"",VLOOKUP($B114,'5. GGR Costs'!$A$14:$G$743,6),"")</f>
        <v/>
      </c>
      <c r="F114" s="33" t="str">
        <f>IF($B115&lt;&gt;"",VLOOKUP($B114,'5. GGR Costs'!$A$14:$G$743,7),"")</f>
        <v/>
      </c>
    </row>
    <row r="115" spans="2:6" ht="15.5" x14ac:dyDescent="0.35">
      <c r="B115" s="34" t="str">
        <f t="shared" si="1"/>
        <v/>
      </c>
      <c r="C115" t="str">
        <f>IF($B116&lt;&gt;"",VLOOKUP($B115,'5. GGR Costs'!$A$14:$G$743,4),"")</f>
        <v/>
      </c>
      <c r="D115" s="31" t="str">
        <f>IF($B116&lt;&gt;"",VLOOKUP($B115,'5. GGR Costs'!$A$14:$G$743,5),"")</f>
        <v/>
      </c>
      <c r="E115" s="32" t="str">
        <f>IF($B116&lt;&gt;"",VLOOKUP($B115,'5. GGR Costs'!$A$14:$G$743,6),"")</f>
        <v/>
      </c>
      <c r="F115" s="33" t="str">
        <f>IF($B116&lt;&gt;"",VLOOKUP($B115,'5. GGR Costs'!$A$14:$G$743,7),"")</f>
        <v/>
      </c>
    </row>
    <row r="116" spans="2:6" ht="15.5" x14ac:dyDescent="0.35">
      <c r="B116" s="34" t="str">
        <f t="shared" si="1"/>
        <v/>
      </c>
      <c r="C116" t="str">
        <f>IF($B117&lt;&gt;"",VLOOKUP($B116,'5. GGR Costs'!$A$14:$G$743,4),"")</f>
        <v/>
      </c>
      <c r="D116" s="31" t="str">
        <f>IF($B117&lt;&gt;"",VLOOKUP($B116,'5. GGR Costs'!$A$14:$G$743,5),"")</f>
        <v/>
      </c>
      <c r="E116" s="32" t="str">
        <f>IF($B117&lt;&gt;"",VLOOKUP($B116,'5. GGR Costs'!$A$14:$G$743,6),"")</f>
        <v/>
      </c>
      <c r="F116" s="33" t="str">
        <f>IF($B117&lt;&gt;"",VLOOKUP($B116,'5. GGR Costs'!$A$14:$G$743,7),"")</f>
        <v/>
      </c>
    </row>
    <row r="117" spans="2:6" ht="15.5" x14ac:dyDescent="0.35">
      <c r="B117" s="34" t="str">
        <f t="shared" si="1"/>
        <v/>
      </c>
      <c r="C117" t="str">
        <f>IF($B118&lt;&gt;"",VLOOKUP($B117,'5. GGR Costs'!$A$14:$G$743,4),"")</f>
        <v/>
      </c>
      <c r="D117" s="31" t="str">
        <f>IF($B118&lt;&gt;"",VLOOKUP($B117,'5. GGR Costs'!$A$14:$G$743,5),"")</f>
        <v/>
      </c>
      <c r="E117" s="32" t="str">
        <f>IF($B118&lt;&gt;"",VLOOKUP($B117,'5. GGR Costs'!$A$14:$G$743,6),"")</f>
        <v/>
      </c>
      <c r="F117" s="33" t="str">
        <f>IF($B118&lt;&gt;"",VLOOKUP($B117,'5. GGR Costs'!$A$14:$G$743,7),"")</f>
        <v/>
      </c>
    </row>
    <row r="118" spans="2:6" ht="15.5" x14ac:dyDescent="0.35">
      <c r="B118" s="34" t="str">
        <f t="shared" si="1"/>
        <v/>
      </c>
      <c r="C118" t="str">
        <f>IF($B119&lt;&gt;"",VLOOKUP($B118,'5. GGR Costs'!$A$14:$G$743,4),"")</f>
        <v/>
      </c>
      <c r="D118" s="31" t="str">
        <f>IF($B119&lt;&gt;"",VLOOKUP($B118,'5. GGR Costs'!$A$14:$G$743,5),"")</f>
        <v/>
      </c>
      <c r="E118" s="32" t="str">
        <f>IF($B119&lt;&gt;"",VLOOKUP($B118,'5. GGR Costs'!$A$14:$G$743,6),"")</f>
        <v/>
      </c>
      <c r="F118" s="33" t="str">
        <f>IF($B119&lt;&gt;"",VLOOKUP($B118,'5. GGR Costs'!$A$14:$G$743,7),"")</f>
        <v/>
      </c>
    </row>
    <row r="119" spans="2:6" ht="15.5" x14ac:dyDescent="0.35">
      <c r="B119" s="34" t="str">
        <f t="shared" si="1"/>
        <v/>
      </c>
      <c r="C119" t="str">
        <f>IF($B120&lt;&gt;"",VLOOKUP($B119,'5. GGR Costs'!$A$14:$G$743,4),"")</f>
        <v/>
      </c>
      <c r="D119" s="31" t="str">
        <f>IF($B120&lt;&gt;"",VLOOKUP($B119,'5. GGR Costs'!$A$14:$G$743,5),"")</f>
        <v/>
      </c>
      <c r="E119" s="32" t="str">
        <f>IF($B120&lt;&gt;"",VLOOKUP($B119,'5. GGR Costs'!$A$14:$G$743,6),"")</f>
        <v/>
      </c>
      <c r="F119" s="33" t="str">
        <f>IF($B120&lt;&gt;"",VLOOKUP($B119,'5. GGR Costs'!$A$14:$G$743,7),"")</f>
        <v/>
      </c>
    </row>
    <row r="120" spans="2:6" ht="15.5" x14ac:dyDescent="0.35">
      <c r="B120" s="34" t="str">
        <f t="shared" si="1"/>
        <v/>
      </c>
      <c r="C120" t="str">
        <f>IF($B121&lt;&gt;"",VLOOKUP($B120,'5. GGR Costs'!$A$14:$G$743,4),"")</f>
        <v/>
      </c>
      <c r="D120" s="31" t="str">
        <f>IF($B121&lt;&gt;"",VLOOKUP($B120,'5. GGR Costs'!$A$14:$G$743,5),"")</f>
        <v/>
      </c>
      <c r="E120" s="32" t="str">
        <f>IF($B121&lt;&gt;"",VLOOKUP($B120,'5. GGR Costs'!$A$14:$G$743,6),"")</f>
        <v/>
      </c>
      <c r="F120" s="33" t="str">
        <f>IF($B121&lt;&gt;"",VLOOKUP($B120,'5. GGR Costs'!$A$14:$G$743,7),"")</f>
        <v/>
      </c>
    </row>
    <row r="121" spans="2:6" ht="15.5" x14ac:dyDescent="0.35">
      <c r="B121" s="34" t="str">
        <f t="shared" si="1"/>
        <v/>
      </c>
      <c r="C121" t="str">
        <f>IF($B122&lt;&gt;"",VLOOKUP($B121,'5. GGR Costs'!$A$14:$G$743,4),"")</f>
        <v/>
      </c>
      <c r="D121" s="31" t="str">
        <f>IF($B122&lt;&gt;"",VLOOKUP($B121,'5. GGR Costs'!$A$14:$G$743,5),"")</f>
        <v/>
      </c>
      <c r="E121" s="32" t="str">
        <f>IF($B122&lt;&gt;"",VLOOKUP($B121,'5. GGR Costs'!$A$14:$G$743,6),"")</f>
        <v/>
      </c>
      <c r="F121" s="33" t="str">
        <f>IF($B122&lt;&gt;"",VLOOKUP($B121,'5. GGR Costs'!$A$14:$G$743,7),"")</f>
        <v/>
      </c>
    </row>
    <row r="122" spans="2:6" ht="15.5" x14ac:dyDescent="0.35">
      <c r="B122" s="34" t="str">
        <f t="shared" si="1"/>
        <v/>
      </c>
      <c r="C122" t="str">
        <f>IF($B123&lt;&gt;"",VLOOKUP($B122,'5. GGR Costs'!$A$14:$G$743,4),"")</f>
        <v/>
      </c>
      <c r="D122" s="31" t="str">
        <f>IF($B123&lt;&gt;"",VLOOKUP($B122,'5. GGR Costs'!$A$14:$G$743,5),"")</f>
        <v/>
      </c>
      <c r="E122" s="32" t="str">
        <f>IF($B123&lt;&gt;"",VLOOKUP($B122,'5. GGR Costs'!$A$14:$G$743,6),"")</f>
        <v/>
      </c>
      <c r="F122" s="33" t="str">
        <f>IF($B123&lt;&gt;"",VLOOKUP($B122,'5. GGR Costs'!$A$14:$G$743,7),"")</f>
        <v/>
      </c>
    </row>
    <row r="123" spans="2:6" ht="15.5" x14ac:dyDescent="0.35">
      <c r="B123" s="34" t="str">
        <f t="shared" si="1"/>
        <v/>
      </c>
      <c r="C123" t="str">
        <f>IF($B124&lt;&gt;"",VLOOKUP($B123,'5. GGR Costs'!$A$14:$G$743,4),"")</f>
        <v/>
      </c>
      <c r="D123" s="31" t="str">
        <f>IF($B124&lt;&gt;"",VLOOKUP($B123,'5. GGR Costs'!$A$14:$G$743,5),"")</f>
        <v/>
      </c>
      <c r="E123" s="32" t="str">
        <f>IF($B124&lt;&gt;"",VLOOKUP($B123,'5. GGR Costs'!$A$14:$G$743,6),"")</f>
        <v/>
      </c>
      <c r="F123" s="33" t="str">
        <f>IF($B124&lt;&gt;"",VLOOKUP($B123,'5. GGR Costs'!$A$14:$G$743,7),"")</f>
        <v/>
      </c>
    </row>
    <row r="124" spans="2:6" ht="15.5" x14ac:dyDescent="0.35">
      <c r="B124" s="34" t="str">
        <f t="shared" si="1"/>
        <v/>
      </c>
      <c r="C124" t="str">
        <f>IF($B125&lt;&gt;"",VLOOKUP($B124,'5. GGR Costs'!$A$14:$G$743,4),"")</f>
        <v/>
      </c>
      <c r="D124" s="31" t="str">
        <f>IF($B125&lt;&gt;"",VLOOKUP($B124,'5. GGR Costs'!$A$14:$G$743,5),"")</f>
        <v/>
      </c>
      <c r="E124" s="32" t="str">
        <f>IF($B125&lt;&gt;"",VLOOKUP($B124,'5. GGR Costs'!$A$14:$G$743,6),"")</f>
        <v/>
      </c>
      <c r="F124" s="33" t="str">
        <f>IF($B125&lt;&gt;"",VLOOKUP($B124,'5. GGR Costs'!$A$14:$G$743,7),"")</f>
        <v/>
      </c>
    </row>
    <row r="125" spans="2:6" ht="15.5" x14ac:dyDescent="0.35">
      <c r="B125" s="34" t="str">
        <f t="shared" si="1"/>
        <v/>
      </c>
      <c r="C125" t="str">
        <f>IF($B126&lt;&gt;"",VLOOKUP($B125,'5. GGR Costs'!$A$14:$G$743,4),"")</f>
        <v/>
      </c>
      <c r="D125" s="31" t="str">
        <f>IF($B126&lt;&gt;"",VLOOKUP($B125,'5. GGR Costs'!$A$14:$G$743,5),"")</f>
        <v/>
      </c>
      <c r="E125" s="32" t="str">
        <f>IF($B126&lt;&gt;"",VLOOKUP($B125,'5. GGR Costs'!$A$14:$G$743,6),"")</f>
        <v/>
      </c>
      <c r="F125" s="33" t="str">
        <f>IF($B126&lt;&gt;"",VLOOKUP($B125,'5. GGR Costs'!$A$14:$G$743,7),"")</f>
        <v/>
      </c>
    </row>
    <row r="126" spans="2:6" ht="15.5" x14ac:dyDescent="0.35">
      <c r="B126" s="34" t="str">
        <f t="shared" si="1"/>
        <v/>
      </c>
      <c r="C126" t="str">
        <f>IF($B127&lt;&gt;"",VLOOKUP($B126,'5. GGR Costs'!$A$14:$G$743,4),"")</f>
        <v/>
      </c>
      <c r="D126" s="31" t="str">
        <f>IF($B127&lt;&gt;"",VLOOKUP($B126,'5. GGR Costs'!$A$14:$G$743,5),"")</f>
        <v/>
      </c>
      <c r="E126" s="32" t="str">
        <f>IF($B127&lt;&gt;"",VLOOKUP($B126,'5. GGR Costs'!$A$14:$G$743,6),"")</f>
        <v/>
      </c>
      <c r="F126" s="33" t="str">
        <f>IF($B127&lt;&gt;"",VLOOKUP($B126,'5. GGR Costs'!$A$14:$G$743,7),"")</f>
        <v/>
      </c>
    </row>
    <row r="127" spans="2:6" ht="15.5" x14ac:dyDescent="0.35">
      <c r="B127" s="34" t="str">
        <f t="shared" si="1"/>
        <v/>
      </c>
      <c r="C127" t="str">
        <f>IF($B128&lt;&gt;"",VLOOKUP($B127,'5. GGR Costs'!$A$14:$G$743,4),"")</f>
        <v/>
      </c>
      <c r="D127" s="31" t="str">
        <f>IF($B128&lt;&gt;"",VLOOKUP($B127,'5. GGR Costs'!$A$14:$G$743,5),"")</f>
        <v/>
      </c>
      <c r="E127" s="32" t="str">
        <f>IF($B128&lt;&gt;"",VLOOKUP($B127,'5. GGR Costs'!$A$14:$G$743,6),"")</f>
        <v/>
      </c>
      <c r="F127" s="33" t="str">
        <f>IF($B128&lt;&gt;"",VLOOKUP($B127,'5. GGR Costs'!$A$14:$G$743,7),"")</f>
        <v/>
      </c>
    </row>
    <row r="128" spans="2:6" ht="15.5" x14ac:dyDescent="0.35">
      <c r="B128" s="34" t="str">
        <f t="shared" si="1"/>
        <v/>
      </c>
      <c r="C128" t="str">
        <f>IF($B129&lt;&gt;"",VLOOKUP($B128,'5. GGR Costs'!$A$14:$G$743,4),"")</f>
        <v/>
      </c>
      <c r="D128" s="31" t="str">
        <f>IF($B129&lt;&gt;"",VLOOKUP($B128,'5. GGR Costs'!$A$14:$G$743,5),"")</f>
        <v/>
      </c>
      <c r="E128" s="32" t="str">
        <f>IF($B129&lt;&gt;"",VLOOKUP($B128,'5. GGR Costs'!$A$14:$G$743,6),"")</f>
        <v/>
      </c>
      <c r="F128" s="33" t="str">
        <f>IF($B129&lt;&gt;"",VLOOKUP($B128,'5. GGR Costs'!$A$14:$G$743,7),"")</f>
        <v/>
      </c>
    </row>
    <row r="129" spans="2:6" ht="15.5" x14ac:dyDescent="0.35">
      <c r="B129" s="34" t="str">
        <f t="shared" si="1"/>
        <v/>
      </c>
      <c r="C129" t="str">
        <f>IF($B130&lt;&gt;"",VLOOKUP($B129,'5. GGR Costs'!$A$14:$G$743,4),"")</f>
        <v/>
      </c>
      <c r="D129" s="31" t="str">
        <f>IF($B130&lt;&gt;"",VLOOKUP($B129,'5. GGR Costs'!$A$14:$G$743,5),"")</f>
        <v/>
      </c>
      <c r="E129" s="32" t="str">
        <f>IF($B130&lt;&gt;"",VLOOKUP($B129,'5. GGR Costs'!$A$14:$G$743,6),"")</f>
        <v/>
      </c>
      <c r="F129" s="33" t="str">
        <f>IF($B130&lt;&gt;"",VLOOKUP($B129,'5. GGR Costs'!$A$14:$G$743,7),"")</f>
        <v/>
      </c>
    </row>
    <row r="130" spans="2:6" ht="15.5" x14ac:dyDescent="0.35">
      <c r="B130" s="34" t="str">
        <f t="shared" si="1"/>
        <v/>
      </c>
      <c r="C130" t="str">
        <f>IF($B131&lt;&gt;"",VLOOKUP($B130,'5. GGR Costs'!$A$14:$G$743,4),"")</f>
        <v/>
      </c>
      <c r="D130" s="31" t="str">
        <f>IF($B131&lt;&gt;"",VLOOKUP($B130,'5. GGR Costs'!$A$14:$G$743,5),"")</f>
        <v/>
      </c>
      <c r="E130" s="32" t="str">
        <f>IF($B131&lt;&gt;"",VLOOKUP($B130,'5. GGR Costs'!$A$14:$G$743,6),"")</f>
        <v/>
      </c>
      <c r="F130" s="33" t="str">
        <f>IF($B131&lt;&gt;"",VLOOKUP($B130,'5. GGR Costs'!$A$14:$G$743,7),"")</f>
        <v/>
      </c>
    </row>
    <row r="131" spans="2:6" ht="15.5" x14ac:dyDescent="0.35">
      <c r="B131" s="34" t="str">
        <f t="shared" si="1"/>
        <v/>
      </c>
      <c r="C131" t="str">
        <f>IF($B132&lt;&gt;"",VLOOKUP($B131,'5. GGR Costs'!$A$14:$G$743,4),"")</f>
        <v/>
      </c>
      <c r="D131" s="31" t="str">
        <f>IF($B132&lt;&gt;"",VLOOKUP($B131,'5. GGR Costs'!$A$14:$G$743,5),"")</f>
        <v/>
      </c>
      <c r="E131" s="32" t="str">
        <f>IF($B132&lt;&gt;"",VLOOKUP($B131,'5. GGR Costs'!$A$14:$G$743,6),"")</f>
        <v/>
      </c>
      <c r="F131" s="33" t="str">
        <f>IF($B132&lt;&gt;"",VLOOKUP($B131,'5. GGR Costs'!$A$14:$G$743,7),"")</f>
        <v/>
      </c>
    </row>
    <row r="132" spans="2:6" ht="15.5" x14ac:dyDescent="0.35">
      <c r="B132" s="34" t="str">
        <f t="shared" si="1"/>
        <v/>
      </c>
      <c r="C132" t="str">
        <f>IF($B133&lt;&gt;"",VLOOKUP($B132,'5. GGR Costs'!$A$14:$G$743,4),"")</f>
        <v/>
      </c>
      <c r="D132" s="31" t="str">
        <f>IF($B133&lt;&gt;"",VLOOKUP($B132,'5. GGR Costs'!$A$14:$G$743,5),"")</f>
        <v/>
      </c>
      <c r="E132" s="32" t="str">
        <f>IF($B133&lt;&gt;"",VLOOKUP($B132,'5. GGR Costs'!$A$14:$G$743,6),"")</f>
        <v/>
      </c>
      <c r="F132" s="33" t="str">
        <f>IF($B133&lt;&gt;"",VLOOKUP($B132,'5. GGR Costs'!$A$14:$G$743,7),"")</f>
        <v/>
      </c>
    </row>
    <row r="133" spans="2:6" ht="15.5" x14ac:dyDescent="0.35">
      <c r="B133" s="34" t="str">
        <f t="shared" si="1"/>
        <v/>
      </c>
      <c r="C133" t="str">
        <f>IF($B134&lt;&gt;"",VLOOKUP($B133,'5. GGR Costs'!$A$14:$G$743,4),"")</f>
        <v/>
      </c>
      <c r="D133" s="31" t="str">
        <f>IF($B134&lt;&gt;"",VLOOKUP($B133,'5. GGR Costs'!$A$14:$G$743,5),"")</f>
        <v/>
      </c>
      <c r="E133" s="32" t="str">
        <f>IF($B134&lt;&gt;"",VLOOKUP($B133,'5. GGR Costs'!$A$14:$G$743,6),"")</f>
        <v/>
      </c>
      <c r="F133" s="33" t="str">
        <f>IF($B134&lt;&gt;"",VLOOKUP($B133,'5. GGR Costs'!$A$14:$G$743,7),"")</f>
        <v/>
      </c>
    </row>
    <row r="134" spans="2:6" ht="15.5" x14ac:dyDescent="0.35">
      <c r="B134" s="34" t="str">
        <f t="shared" si="1"/>
        <v/>
      </c>
      <c r="C134" t="str">
        <f>IF($B135&lt;&gt;"",VLOOKUP($B134,'5. GGR Costs'!$A$14:$G$743,4),"")</f>
        <v/>
      </c>
      <c r="D134" s="31" t="str">
        <f>IF($B135&lt;&gt;"",VLOOKUP($B134,'5. GGR Costs'!$A$14:$G$743,5),"")</f>
        <v/>
      </c>
      <c r="E134" s="32" t="str">
        <f>IF($B135&lt;&gt;"",VLOOKUP($B134,'5. GGR Costs'!$A$14:$G$743,6),"")</f>
        <v/>
      </c>
      <c r="F134" s="33" t="str">
        <f>IF($B135&lt;&gt;"",VLOOKUP($B134,'5. GGR Costs'!$A$14:$G$743,7),"")</f>
        <v/>
      </c>
    </row>
    <row r="135" spans="2:6" ht="15.5" x14ac:dyDescent="0.35">
      <c r="B135" s="34" t="str">
        <f t="shared" si="1"/>
        <v/>
      </c>
      <c r="C135" t="str">
        <f>IF($B136&lt;&gt;"",VLOOKUP($B135,'5. GGR Costs'!$A$14:$G$743,4),"")</f>
        <v/>
      </c>
      <c r="D135" s="31" t="str">
        <f>IF($B136&lt;&gt;"",VLOOKUP($B135,'5. GGR Costs'!$A$14:$G$743,5),"")</f>
        <v/>
      </c>
      <c r="E135" s="32" t="str">
        <f>IF($B136&lt;&gt;"",VLOOKUP($B135,'5. GGR Costs'!$A$14:$G$743,6),"")</f>
        <v/>
      </c>
      <c r="F135" s="33" t="str">
        <f>IF($B136&lt;&gt;"",VLOOKUP($B135,'5. GGR Costs'!$A$14:$G$743,7),"")</f>
        <v/>
      </c>
    </row>
    <row r="136" spans="2:6" ht="15.5" x14ac:dyDescent="0.35">
      <c r="B136" s="34" t="str">
        <f t="shared" si="1"/>
        <v/>
      </c>
      <c r="C136" t="str">
        <f>IF($B137&lt;&gt;"",VLOOKUP($B136,'5. GGR Costs'!$A$14:$G$743,4),"")</f>
        <v/>
      </c>
      <c r="D136" s="31" t="str">
        <f>IF($B137&lt;&gt;"",VLOOKUP($B136,'5. GGR Costs'!$A$14:$G$743,5),"")</f>
        <v/>
      </c>
      <c r="E136" s="32" t="str">
        <f>IF($B137&lt;&gt;"",VLOOKUP($B136,'5. GGR Costs'!$A$14:$G$743,6),"")</f>
        <v/>
      </c>
      <c r="F136" s="33" t="str">
        <f>IF($B137&lt;&gt;"",VLOOKUP($B136,'5. GGR Costs'!$A$14:$G$743,7),"")</f>
        <v/>
      </c>
    </row>
    <row r="137" spans="2:6" ht="15.5" x14ac:dyDescent="0.35">
      <c r="B137" s="34" t="str">
        <f t="shared" ref="B137:B200" si="2">IF(B136&lt;$B$2,B136+1,"")</f>
        <v/>
      </c>
      <c r="C137" t="str">
        <f>IF($B138&lt;&gt;"",VLOOKUP($B137,'5. GGR Costs'!$A$14:$G$743,4),"")</f>
        <v/>
      </c>
      <c r="D137" s="31" t="str">
        <f>IF($B138&lt;&gt;"",VLOOKUP($B137,'5. GGR Costs'!$A$14:$G$743,5),"")</f>
        <v/>
      </c>
      <c r="E137" s="32" t="str">
        <f>IF($B138&lt;&gt;"",VLOOKUP($B137,'5. GGR Costs'!$A$14:$G$743,6),"")</f>
        <v/>
      </c>
      <c r="F137" s="33" t="str">
        <f>IF($B138&lt;&gt;"",VLOOKUP($B137,'5. GGR Costs'!$A$14:$G$743,7),"")</f>
        <v/>
      </c>
    </row>
    <row r="138" spans="2:6" ht="15.5" x14ac:dyDescent="0.35">
      <c r="B138" s="34" t="str">
        <f t="shared" si="2"/>
        <v/>
      </c>
      <c r="C138" t="str">
        <f>IF($B139&lt;&gt;"",VLOOKUP($B138,'5. GGR Costs'!$A$14:$G$743,4),"")</f>
        <v/>
      </c>
      <c r="D138" s="31" t="str">
        <f>IF($B139&lt;&gt;"",VLOOKUP($B138,'5. GGR Costs'!$A$14:$G$743,5),"")</f>
        <v/>
      </c>
      <c r="E138" s="32" t="str">
        <f>IF($B139&lt;&gt;"",VLOOKUP($B138,'5. GGR Costs'!$A$14:$G$743,6),"")</f>
        <v/>
      </c>
      <c r="F138" s="33" t="str">
        <f>IF($B139&lt;&gt;"",VLOOKUP($B138,'5. GGR Costs'!$A$14:$G$743,7),"")</f>
        <v/>
      </c>
    </row>
    <row r="139" spans="2:6" ht="15.5" x14ac:dyDescent="0.35">
      <c r="B139" s="34" t="str">
        <f t="shared" si="2"/>
        <v/>
      </c>
      <c r="C139" t="str">
        <f>IF($B140&lt;&gt;"",VLOOKUP($B139,'5. GGR Costs'!$A$14:$G$743,4),"")</f>
        <v/>
      </c>
      <c r="D139" s="31" t="str">
        <f>IF($B140&lt;&gt;"",VLOOKUP($B139,'5. GGR Costs'!$A$14:$G$743,5),"")</f>
        <v/>
      </c>
      <c r="E139" s="32" t="str">
        <f>IF($B140&lt;&gt;"",VLOOKUP($B139,'5. GGR Costs'!$A$14:$G$743,6),"")</f>
        <v/>
      </c>
      <c r="F139" s="33" t="str">
        <f>IF($B140&lt;&gt;"",VLOOKUP($B139,'5. GGR Costs'!$A$14:$G$743,7),"")</f>
        <v/>
      </c>
    </row>
    <row r="140" spans="2:6" ht="15.5" x14ac:dyDescent="0.35">
      <c r="B140" s="34" t="str">
        <f t="shared" si="2"/>
        <v/>
      </c>
      <c r="C140" t="str">
        <f>IF($B141&lt;&gt;"",VLOOKUP($B140,'5. GGR Costs'!$A$14:$G$743,4),"")</f>
        <v/>
      </c>
      <c r="D140" s="31" t="str">
        <f>IF($B141&lt;&gt;"",VLOOKUP($B140,'5. GGR Costs'!$A$14:$G$743,5),"")</f>
        <v/>
      </c>
      <c r="E140" s="32" t="str">
        <f>IF($B141&lt;&gt;"",VLOOKUP($B140,'5. GGR Costs'!$A$14:$G$743,6),"")</f>
        <v/>
      </c>
      <c r="F140" s="33" t="str">
        <f>IF($B141&lt;&gt;"",VLOOKUP($B140,'5. GGR Costs'!$A$14:$G$743,7),"")</f>
        <v/>
      </c>
    </row>
    <row r="141" spans="2:6" ht="15.5" x14ac:dyDescent="0.35">
      <c r="B141" s="34" t="str">
        <f t="shared" si="2"/>
        <v/>
      </c>
      <c r="C141" t="str">
        <f>IF($B142&lt;&gt;"",VLOOKUP($B141,'5. GGR Costs'!$A$14:$G$743,4),"")</f>
        <v/>
      </c>
      <c r="D141" s="31" t="str">
        <f>IF($B142&lt;&gt;"",VLOOKUP($B141,'5. GGR Costs'!$A$14:$G$743,5),"")</f>
        <v/>
      </c>
      <c r="E141" s="32" t="str">
        <f>IF($B142&lt;&gt;"",VLOOKUP($B141,'5. GGR Costs'!$A$14:$G$743,6),"")</f>
        <v/>
      </c>
      <c r="F141" s="33" t="str">
        <f>IF($B142&lt;&gt;"",VLOOKUP($B141,'5. GGR Costs'!$A$14:$G$743,7),"")</f>
        <v/>
      </c>
    </row>
    <row r="142" spans="2:6" ht="15.5" x14ac:dyDescent="0.35">
      <c r="B142" s="34" t="str">
        <f t="shared" si="2"/>
        <v/>
      </c>
      <c r="C142" t="str">
        <f>IF($B143&lt;&gt;"",VLOOKUP($B142,'5. GGR Costs'!$A$14:$G$743,4),"")</f>
        <v/>
      </c>
      <c r="D142" s="31" t="str">
        <f>IF($B143&lt;&gt;"",VLOOKUP($B142,'5. GGR Costs'!$A$14:$G$743,5),"")</f>
        <v/>
      </c>
      <c r="E142" s="32" t="str">
        <f>IF($B143&lt;&gt;"",VLOOKUP($B142,'5. GGR Costs'!$A$14:$G$743,6),"")</f>
        <v/>
      </c>
      <c r="F142" s="33" t="str">
        <f>IF($B143&lt;&gt;"",VLOOKUP($B142,'5. GGR Costs'!$A$14:$G$743,7),"")</f>
        <v/>
      </c>
    </row>
    <row r="143" spans="2:6" ht="15.5" x14ac:dyDescent="0.35">
      <c r="B143" s="34" t="str">
        <f t="shared" si="2"/>
        <v/>
      </c>
      <c r="C143" t="str">
        <f>IF($B144&lt;&gt;"",VLOOKUP($B143,'5. GGR Costs'!$A$14:$G$743,4),"")</f>
        <v/>
      </c>
      <c r="D143" s="31" t="str">
        <f>IF($B144&lt;&gt;"",VLOOKUP($B143,'5. GGR Costs'!$A$14:$G$743,5),"")</f>
        <v/>
      </c>
      <c r="E143" s="32" t="str">
        <f>IF($B144&lt;&gt;"",VLOOKUP($B143,'5. GGR Costs'!$A$14:$G$743,6),"")</f>
        <v/>
      </c>
      <c r="F143" s="33" t="str">
        <f>IF($B144&lt;&gt;"",VLOOKUP($B143,'5. GGR Costs'!$A$14:$G$743,7),"")</f>
        <v/>
      </c>
    </row>
    <row r="144" spans="2:6" ht="15.5" x14ac:dyDescent="0.35">
      <c r="B144" s="34" t="str">
        <f t="shared" si="2"/>
        <v/>
      </c>
      <c r="C144" t="str">
        <f>IF($B145&lt;&gt;"",VLOOKUP($B144,'5. GGR Costs'!$A$14:$G$743,4),"")</f>
        <v/>
      </c>
      <c r="D144" s="31" t="str">
        <f>IF($B145&lt;&gt;"",VLOOKUP($B144,'5. GGR Costs'!$A$14:$G$743,5),"")</f>
        <v/>
      </c>
      <c r="E144" s="32" t="str">
        <f>IF($B145&lt;&gt;"",VLOOKUP($B144,'5. GGR Costs'!$A$14:$G$743,6),"")</f>
        <v/>
      </c>
      <c r="F144" s="33" t="str">
        <f>IF($B145&lt;&gt;"",VLOOKUP($B144,'5. GGR Costs'!$A$14:$G$743,7),"")</f>
        <v/>
      </c>
    </row>
    <row r="145" spans="2:6" ht="15.5" x14ac:dyDescent="0.35">
      <c r="B145" s="34" t="str">
        <f t="shared" si="2"/>
        <v/>
      </c>
      <c r="C145" t="str">
        <f>IF($B146&lt;&gt;"",VLOOKUP($B145,'5. GGR Costs'!$A$14:$G$743,4),"")</f>
        <v/>
      </c>
      <c r="D145" s="31" t="str">
        <f>IF($B146&lt;&gt;"",VLOOKUP($B145,'5. GGR Costs'!$A$14:$G$743,5),"")</f>
        <v/>
      </c>
      <c r="E145" s="32" t="str">
        <f>IF($B146&lt;&gt;"",VLOOKUP($B145,'5. GGR Costs'!$A$14:$G$743,6),"")</f>
        <v/>
      </c>
      <c r="F145" s="33" t="str">
        <f>IF($B146&lt;&gt;"",VLOOKUP($B145,'5. GGR Costs'!$A$14:$G$743,7),"")</f>
        <v/>
      </c>
    </row>
    <row r="146" spans="2:6" ht="15.5" x14ac:dyDescent="0.35">
      <c r="B146" s="34" t="str">
        <f t="shared" si="2"/>
        <v/>
      </c>
      <c r="C146" t="str">
        <f>IF($B147&lt;&gt;"",VLOOKUP($B146,'5. GGR Costs'!$A$14:$G$743,4),"")</f>
        <v/>
      </c>
      <c r="D146" s="31" t="str">
        <f>IF($B147&lt;&gt;"",VLOOKUP($B146,'5. GGR Costs'!$A$14:$G$743,5),"")</f>
        <v/>
      </c>
      <c r="E146" s="32" t="str">
        <f>IF($B147&lt;&gt;"",VLOOKUP($B146,'5. GGR Costs'!$A$14:$G$743,6),"")</f>
        <v/>
      </c>
      <c r="F146" s="33" t="str">
        <f>IF($B147&lt;&gt;"",VLOOKUP($B146,'5. GGR Costs'!$A$14:$G$743,7),"")</f>
        <v/>
      </c>
    </row>
    <row r="147" spans="2:6" ht="15.5" x14ac:dyDescent="0.35">
      <c r="B147" s="34" t="str">
        <f t="shared" si="2"/>
        <v/>
      </c>
      <c r="C147" t="str">
        <f>IF($B148&lt;&gt;"",VLOOKUP($B147,'5. GGR Costs'!$A$14:$G$743,4),"")</f>
        <v/>
      </c>
      <c r="D147" s="31" t="str">
        <f>IF($B148&lt;&gt;"",VLOOKUP($B147,'5. GGR Costs'!$A$14:$G$743,5),"")</f>
        <v/>
      </c>
      <c r="E147" s="32" t="str">
        <f>IF($B148&lt;&gt;"",VLOOKUP($B147,'5. GGR Costs'!$A$14:$G$743,6),"")</f>
        <v/>
      </c>
      <c r="F147" s="33" t="str">
        <f>IF($B148&lt;&gt;"",VLOOKUP($B147,'5. GGR Costs'!$A$14:$G$743,7),"")</f>
        <v/>
      </c>
    </row>
    <row r="148" spans="2:6" ht="15.5" x14ac:dyDescent="0.35">
      <c r="B148" s="34" t="str">
        <f t="shared" si="2"/>
        <v/>
      </c>
      <c r="C148" t="str">
        <f>IF($B149&lt;&gt;"",VLOOKUP($B148,'5. GGR Costs'!$A$14:$G$743,4),"")</f>
        <v/>
      </c>
      <c r="D148" s="31" t="str">
        <f>IF($B149&lt;&gt;"",VLOOKUP($B148,'5. GGR Costs'!$A$14:$G$743,5),"")</f>
        <v/>
      </c>
      <c r="E148" s="32" t="str">
        <f>IF($B149&lt;&gt;"",VLOOKUP($B148,'5. GGR Costs'!$A$14:$G$743,6),"")</f>
        <v/>
      </c>
      <c r="F148" s="33" t="str">
        <f>IF($B149&lt;&gt;"",VLOOKUP($B148,'5. GGR Costs'!$A$14:$G$743,7),"")</f>
        <v/>
      </c>
    </row>
    <row r="149" spans="2:6" ht="15.5" x14ac:dyDescent="0.35">
      <c r="B149" s="34" t="str">
        <f t="shared" si="2"/>
        <v/>
      </c>
      <c r="C149" t="str">
        <f>IF($B150&lt;&gt;"",VLOOKUP($B149,'5. GGR Costs'!$A$14:$G$743,4),"")</f>
        <v/>
      </c>
      <c r="D149" s="31" t="str">
        <f>IF($B150&lt;&gt;"",VLOOKUP($B149,'5. GGR Costs'!$A$14:$G$743,5),"")</f>
        <v/>
      </c>
      <c r="E149" s="32" t="str">
        <f>IF($B150&lt;&gt;"",VLOOKUP($B149,'5. GGR Costs'!$A$14:$G$743,6),"")</f>
        <v/>
      </c>
      <c r="F149" s="33" t="str">
        <f>IF($B150&lt;&gt;"",VLOOKUP($B149,'5. GGR Costs'!$A$14:$G$743,7),"")</f>
        <v/>
      </c>
    </row>
    <row r="150" spans="2:6" ht="15.5" x14ac:dyDescent="0.35">
      <c r="B150" s="34" t="str">
        <f t="shared" si="2"/>
        <v/>
      </c>
      <c r="C150" t="str">
        <f>IF($B151&lt;&gt;"",VLOOKUP($B150,'5. GGR Costs'!$A$14:$G$743,4),"")</f>
        <v/>
      </c>
      <c r="D150" s="31" t="str">
        <f>IF($B151&lt;&gt;"",VLOOKUP($B150,'5. GGR Costs'!$A$14:$G$743,5),"")</f>
        <v/>
      </c>
      <c r="E150" s="32" t="str">
        <f>IF($B151&lt;&gt;"",VLOOKUP($B150,'5. GGR Costs'!$A$14:$G$743,6),"")</f>
        <v/>
      </c>
      <c r="F150" s="33" t="str">
        <f>IF($B151&lt;&gt;"",VLOOKUP($B150,'5. GGR Costs'!$A$14:$G$743,7),"")</f>
        <v/>
      </c>
    </row>
    <row r="151" spans="2:6" ht="15.5" x14ac:dyDescent="0.35">
      <c r="B151" s="34" t="str">
        <f t="shared" si="2"/>
        <v/>
      </c>
      <c r="C151" t="str">
        <f>IF($B152&lt;&gt;"",VLOOKUP($B151,'5. GGR Costs'!$A$14:$G$743,4),"")</f>
        <v/>
      </c>
      <c r="D151" s="31" t="str">
        <f>IF($B152&lt;&gt;"",VLOOKUP($B151,'5. GGR Costs'!$A$14:$G$743,5),"")</f>
        <v/>
      </c>
      <c r="E151" s="32" t="str">
        <f>IF($B152&lt;&gt;"",VLOOKUP($B151,'5. GGR Costs'!$A$14:$G$743,6),"")</f>
        <v/>
      </c>
      <c r="F151" s="33" t="str">
        <f>IF($B152&lt;&gt;"",VLOOKUP($B151,'5. GGR Costs'!$A$14:$G$743,7),"")</f>
        <v/>
      </c>
    </row>
    <row r="152" spans="2:6" ht="15.5" x14ac:dyDescent="0.35">
      <c r="B152" s="34" t="str">
        <f t="shared" si="2"/>
        <v/>
      </c>
      <c r="C152" t="str">
        <f>IF($B153&lt;&gt;"",VLOOKUP($B152,'5. GGR Costs'!$A$14:$G$743,4),"")</f>
        <v/>
      </c>
      <c r="D152" s="31" t="str">
        <f>IF($B153&lt;&gt;"",VLOOKUP($B152,'5. GGR Costs'!$A$14:$G$743,5),"")</f>
        <v/>
      </c>
      <c r="E152" s="32" t="str">
        <f>IF($B153&lt;&gt;"",VLOOKUP($B152,'5. GGR Costs'!$A$14:$G$743,6),"")</f>
        <v/>
      </c>
      <c r="F152" s="33" t="str">
        <f>IF($B153&lt;&gt;"",VLOOKUP($B152,'5. GGR Costs'!$A$14:$G$743,7),"")</f>
        <v/>
      </c>
    </row>
    <row r="153" spans="2:6" ht="15.5" x14ac:dyDescent="0.35">
      <c r="B153" s="34" t="str">
        <f t="shared" si="2"/>
        <v/>
      </c>
      <c r="C153" t="str">
        <f>IF($B154&lt;&gt;"",VLOOKUP($B153,'5. GGR Costs'!$A$14:$G$743,4),"")</f>
        <v/>
      </c>
      <c r="D153" s="31" t="str">
        <f>IF($B154&lt;&gt;"",VLOOKUP($B153,'5. GGR Costs'!$A$14:$G$743,5),"")</f>
        <v/>
      </c>
      <c r="E153" s="32" t="str">
        <f>IF($B154&lt;&gt;"",VLOOKUP($B153,'5. GGR Costs'!$A$14:$G$743,6),"")</f>
        <v/>
      </c>
      <c r="F153" s="33" t="str">
        <f>IF($B154&lt;&gt;"",VLOOKUP($B153,'5. GGR Costs'!$A$14:$G$743,7),"")</f>
        <v/>
      </c>
    </row>
    <row r="154" spans="2:6" ht="15.5" x14ac:dyDescent="0.35">
      <c r="B154" s="34" t="str">
        <f t="shared" si="2"/>
        <v/>
      </c>
      <c r="C154" t="str">
        <f>IF($B155&lt;&gt;"",VLOOKUP($B154,'5. GGR Costs'!$A$14:$G$743,4),"")</f>
        <v/>
      </c>
      <c r="D154" s="31" t="str">
        <f>IF($B155&lt;&gt;"",VLOOKUP($B154,'5. GGR Costs'!$A$14:$G$743,5),"")</f>
        <v/>
      </c>
      <c r="E154" s="32" t="str">
        <f>IF($B155&lt;&gt;"",VLOOKUP($B154,'5. GGR Costs'!$A$14:$G$743,6),"")</f>
        <v/>
      </c>
      <c r="F154" s="33" t="str">
        <f>IF($B155&lt;&gt;"",VLOOKUP($B154,'5. GGR Costs'!$A$14:$G$743,7),"")</f>
        <v/>
      </c>
    </row>
    <row r="155" spans="2:6" ht="15.5" x14ac:dyDescent="0.35">
      <c r="B155" s="34" t="str">
        <f t="shared" si="2"/>
        <v/>
      </c>
      <c r="C155" t="str">
        <f>IF($B156&lt;&gt;"",VLOOKUP($B155,'5. GGR Costs'!$A$14:$G$743,4),"")</f>
        <v/>
      </c>
      <c r="D155" s="31" t="str">
        <f>IF($B156&lt;&gt;"",VLOOKUP($B155,'5. GGR Costs'!$A$14:$G$743,5),"")</f>
        <v/>
      </c>
      <c r="E155" s="32" t="str">
        <f>IF($B156&lt;&gt;"",VLOOKUP($B155,'5. GGR Costs'!$A$14:$G$743,6),"")</f>
        <v/>
      </c>
      <c r="F155" s="33" t="str">
        <f>IF($B156&lt;&gt;"",VLOOKUP($B155,'5. GGR Costs'!$A$14:$G$743,7),"")</f>
        <v/>
      </c>
    </row>
    <row r="156" spans="2:6" ht="15.5" x14ac:dyDescent="0.35">
      <c r="B156" s="34" t="str">
        <f t="shared" si="2"/>
        <v/>
      </c>
      <c r="C156" t="str">
        <f>IF($B157&lt;&gt;"",VLOOKUP($B156,'5. GGR Costs'!$A$14:$G$743,4),"")</f>
        <v/>
      </c>
      <c r="D156" s="31" t="str">
        <f>IF($B157&lt;&gt;"",VLOOKUP($B156,'5. GGR Costs'!$A$14:$G$743,5),"")</f>
        <v/>
      </c>
      <c r="E156" s="32" t="str">
        <f>IF($B157&lt;&gt;"",VLOOKUP($B156,'5. GGR Costs'!$A$14:$G$743,6),"")</f>
        <v/>
      </c>
      <c r="F156" s="33" t="str">
        <f>IF($B157&lt;&gt;"",VLOOKUP($B156,'5. GGR Costs'!$A$14:$G$743,7),"")</f>
        <v/>
      </c>
    </row>
    <row r="157" spans="2:6" ht="15.5" x14ac:dyDescent="0.35">
      <c r="B157" s="34" t="str">
        <f t="shared" si="2"/>
        <v/>
      </c>
      <c r="C157" t="str">
        <f>IF($B158&lt;&gt;"",VLOOKUP($B157,'5. GGR Costs'!$A$14:$G$743,4),"")</f>
        <v/>
      </c>
      <c r="D157" s="31" t="str">
        <f>IF($B158&lt;&gt;"",VLOOKUP($B157,'5. GGR Costs'!$A$14:$G$743,5),"")</f>
        <v/>
      </c>
      <c r="E157" s="32" t="str">
        <f>IF($B158&lt;&gt;"",VLOOKUP($B157,'5. GGR Costs'!$A$14:$G$743,6),"")</f>
        <v/>
      </c>
      <c r="F157" s="33" t="str">
        <f>IF($B158&lt;&gt;"",VLOOKUP($B157,'5. GGR Costs'!$A$14:$G$743,7),"")</f>
        <v/>
      </c>
    </row>
    <row r="158" spans="2:6" ht="15.5" x14ac:dyDescent="0.35">
      <c r="B158" s="34" t="str">
        <f t="shared" si="2"/>
        <v/>
      </c>
      <c r="C158" t="str">
        <f>IF($B159&lt;&gt;"",VLOOKUP($B158,'5. GGR Costs'!$A$14:$G$743,4),"")</f>
        <v/>
      </c>
      <c r="D158" s="31" t="str">
        <f>IF($B159&lt;&gt;"",VLOOKUP($B158,'5. GGR Costs'!$A$14:$G$743,5),"")</f>
        <v/>
      </c>
      <c r="E158" s="32" t="str">
        <f>IF($B159&lt;&gt;"",VLOOKUP($B158,'5. GGR Costs'!$A$14:$G$743,6),"")</f>
        <v/>
      </c>
      <c r="F158" s="33" t="str">
        <f>IF($B159&lt;&gt;"",VLOOKUP($B158,'5. GGR Costs'!$A$14:$G$743,7),"")</f>
        <v/>
      </c>
    </row>
    <row r="159" spans="2:6" ht="15.5" x14ac:dyDescent="0.35">
      <c r="B159" s="34" t="str">
        <f t="shared" si="2"/>
        <v/>
      </c>
      <c r="C159" t="str">
        <f>IF($B160&lt;&gt;"",VLOOKUP($B159,'5. GGR Costs'!$A$14:$G$743,4),"")</f>
        <v/>
      </c>
      <c r="D159" s="31" t="str">
        <f>IF($B160&lt;&gt;"",VLOOKUP($B159,'5. GGR Costs'!$A$14:$G$743,5),"")</f>
        <v/>
      </c>
      <c r="E159" s="32" t="str">
        <f>IF($B160&lt;&gt;"",VLOOKUP($B159,'5. GGR Costs'!$A$14:$G$743,6),"")</f>
        <v/>
      </c>
      <c r="F159" s="33" t="str">
        <f>IF($B160&lt;&gt;"",VLOOKUP($B159,'5. GGR Costs'!$A$14:$G$743,7),"")</f>
        <v/>
      </c>
    </row>
    <row r="160" spans="2:6" ht="15.5" x14ac:dyDescent="0.35">
      <c r="B160" s="34" t="str">
        <f t="shared" si="2"/>
        <v/>
      </c>
      <c r="C160" t="str">
        <f>IF($B161&lt;&gt;"",VLOOKUP($B160,'5. GGR Costs'!$A$14:$G$743,4),"")</f>
        <v/>
      </c>
      <c r="D160" s="31" t="str">
        <f>IF($B161&lt;&gt;"",VLOOKUP($B160,'5. GGR Costs'!$A$14:$G$743,5),"")</f>
        <v/>
      </c>
      <c r="E160" s="32" t="str">
        <f>IF($B161&lt;&gt;"",VLOOKUP($B160,'5. GGR Costs'!$A$14:$G$743,6),"")</f>
        <v/>
      </c>
      <c r="F160" s="33" t="str">
        <f>IF($B161&lt;&gt;"",VLOOKUP($B160,'5. GGR Costs'!$A$14:$G$743,7),"")</f>
        <v/>
      </c>
    </row>
    <row r="161" spans="2:6" ht="15.5" x14ac:dyDescent="0.35">
      <c r="B161" s="34" t="str">
        <f t="shared" si="2"/>
        <v/>
      </c>
      <c r="C161" t="str">
        <f>IF($B162&lt;&gt;"",VLOOKUP($B161,'5. GGR Costs'!$A$14:$G$743,4),"")</f>
        <v/>
      </c>
      <c r="D161" s="31" t="str">
        <f>IF($B162&lt;&gt;"",VLOOKUP($B161,'5. GGR Costs'!$A$14:$G$743,5),"")</f>
        <v/>
      </c>
      <c r="E161" s="32" t="str">
        <f>IF($B162&lt;&gt;"",VLOOKUP($B161,'5. GGR Costs'!$A$14:$G$743,6),"")</f>
        <v/>
      </c>
      <c r="F161" s="33" t="str">
        <f>IF($B162&lt;&gt;"",VLOOKUP($B161,'5. GGR Costs'!$A$14:$G$743,7),"")</f>
        <v/>
      </c>
    </row>
    <row r="162" spans="2:6" ht="15.5" x14ac:dyDescent="0.35">
      <c r="B162" s="34" t="str">
        <f t="shared" si="2"/>
        <v/>
      </c>
      <c r="C162" t="str">
        <f>IF($B163&lt;&gt;"",VLOOKUP($B162,'5. GGR Costs'!$A$14:$G$743,4),"")</f>
        <v/>
      </c>
      <c r="D162" s="31" t="str">
        <f>IF($B163&lt;&gt;"",VLOOKUP($B162,'5. GGR Costs'!$A$14:$G$743,5),"")</f>
        <v/>
      </c>
      <c r="E162" s="32" t="str">
        <f>IF($B163&lt;&gt;"",VLOOKUP($B162,'5. GGR Costs'!$A$14:$G$743,6),"")</f>
        <v/>
      </c>
      <c r="F162" s="33" t="str">
        <f>IF($B163&lt;&gt;"",VLOOKUP($B162,'5. GGR Costs'!$A$14:$G$743,7),"")</f>
        <v/>
      </c>
    </row>
    <row r="163" spans="2:6" ht="15.5" x14ac:dyDescent="0.35">
      <c r="B163" s="34" t="str">
        <f t="shared" si="2"/>
        <v/>
      </c>
      <c r="C163" t="str">
        <f>IF($B164&lt;&gt;"",VLOOKUP($B163,'5. GGR Costs'!$A$14:$G$743,4),"")</f>
        <v/>
      </c>
      <c r="D163" s="31" t="str">
        <f>IF($B164&lt;&gt;"",VLOOKUP($B163,'5. GGR Costs'!$A$14:$G$743,5),"")</f>
        <v/>
      </c>
      <c r="E163" s="32" t="str">
        <f>IF($B164&lt;&gt;"",VLOOKUP($B163,'5. GGR Costs'!$A$14:$G$743,6),"")</f>
        <v/>
      </c>
      <c r="F163" s="33" t="str">
        <f>IF($B164&lt;&gt;"",VLOOKUP($B163,'5. GGR Costs'!$A$14:$G$743,7),"")</f>
        <v/>
      </c>
    </row>
    <row r="164" spans="2:6" ht="15.5" x14ac:dyDescent="0.35">
      <c r="B164" s="34" t="str">
        <f t="shared" si="2"/>
        <v/>
      </c>
      <c r="C164" t="str">
        <f>IF($B165&lt;&gt;"",VLOOKUP($B164,'5. GGR Costs'!$A$14:$G$743,4),"")</f>
        <v/>
      </c>
      <c r="D164" s="31" t="str">
        <f>IF($B165&lt;&gt;"",VLOOKUP($B164,'5. GGR Costs'!$A$14:$G$743,5),"")</f>
        <v/>
      </c>
      <c r="E164" s="32" t="str">
        <f>IF($B165&lt;&gt;"",VLOOKUP($B164,'5. GGR Costs'!$A$14:$G$743,6),"")</f>
        <v/>
      </c>
      <c r="F164" s="33" t="str">
        <f>IF($B165&lt;&gt;"",VLOOKUP($B164,'5. GGR Costs'!$A$14:$G$743,7),"")</f>
        <v/>
      </c>
    </row>
    <row r="165" spans="2:6" ht="15.5" x14ac:dyDescent="0.35">
      <c r="B165" s="34" t="str">
        <f t="shared" si="2"/>
        <v/>
      </c>
      <c r="C165" t="str">
        <f>IF($B166&lt;&gt;"",VLOOKUP($B165,'5. GGR Costs'!$A$14:$G$743,4),"")</f>
        <v/>
      </c>
      <c r="D165" s="31" t="str">
        <f>IF($B166&lt;&gt;"",VLOOKUP($B165,'5. GGR Costs'!$A$14:$G$743,5),"")</f>
        <v/>
      </c>
      <c r="E165" s="32" t="str">
        <f>IF($B166&lt;&gt;"",VLOOKUP($B165,'5. GGR Costs'!$A$14:$G$743,6),"")</f>
        <v/>
      </c>
      <c r="F165" s="33" t="str">
        <f>IF($B166&lt;&gt;"",VLOOKUP($B165,'5. GGR Costs'!$A$14:$G$743,7),"")</f>
        <v/>
      </c>
    </row>
    <row r="166" spans="2:6" ht="15.5" x14ac:dyDescent="0.35">
      <c r="B166" s="34" t="str">
        <f t="shared" si="2"/>
        <v/>
      </c>
      <c r="C166" t="str">
        <f>IF($B167&lt;&gt;"",VLOOKUP($B166,'5. GGR Costs'!$A$14:$G$743,4),"")</f>
        <v/>
      </c>
      <c r="D166" s="31" t="str">
        <f>IF($B167&lt;&gt;"",VLOOKUP($B166,'5. GGR Costs'!$A$14:$G$743,5),"")</f>
        <v/>
      </c>
      <c r="E166" s="32" t="str">
        <f>IF($B167&lt;&gt;"",VLOOKUP($B166,'5. GGR Costs'!$A$14:$G$743,6),"")</f>
        <v/>
      </c>
      <c r="F166" s="33" t="str">
        <f>IF($B167&lt;&gt;"",VLOOKUP($B166,'5. GGR Costs'!$A$14:$G$743,7),"")</f>
        <v/>
      </c>
    </row>
    <row r="167" spans="2:6" ht="15.5" x14ac:dyDescent="0.35">
      <c r="B167" s="34" t="str">
        <f t="shared" si="2"/>
        <v/>
      </c>
      <c r="C167" t="str">
        <f>IF($B168&lt;&gt;"",VLOOKUP($B167,'5. GGR Costs'!$A$14:$G$743,4),"")</f>
        <v/>
      </c>
      <c r="D167" s="31" t="str">
        <f>IF($B168&lt;&gt;"",VLOOKUP($B167,'5. GGR Costs'!$A$14:$G$743,5),"")</f>
        <v/>
      </c>
      <c r="E167" s="32" t="str">
        <f>IF($B168&lt;&gt;"",VLOOKUP($B167,'5. GGR Costs'!$A$14:$G$743,6),"")</f>
        <v/>
      </c>
      <c r="F167" s="33" t="str">
        <f>IF($B168&lt;&gt;"",VLOOKUP($B167,'5. GGR Costs'!$A$14:$G$743,7),"")</f>
        <v/>
      </c>
    </row>
    <row r="168" spans="2:6" ht="15.5" x14ac:dyDescent="0.35">
      <c r="B168" s="34" t="str">
        <f t="shared" si="2"/>
        <v/>
      </c>
      <c r="C168" t="str">
        <f>IF($B169&lt;&gt;"",VLOOKUP($B168,'5. GGR Costs'!$A$14:$G$743,4),"")</f>
        <v/>
      </c>
      <c r="D168" s="31" t="str">
        <f>IF($B169&lt;&gt;"",VLOOKUP($B168,'5. GGR Costs'!$A$14:$G$743,5),"")</f>
        <v/>
      </c>
      <c r="E168" s="32" t="str">
        <f>IF($B169&lt;&gt;"",VLOOKUP($B168,'5. GGR Costs'!$A$14:$G$743,6),"")</f>
        <v/>
      </c>
      <c r="F168" s="33" t="str">
        <f>IF($B169&lt;&gt;"",VLOOKUP($B168,'5. GGR Costs'!$A$14:$G$743,7),"")</f>
        <v/>
      </c>
    </row>
    <row r="169" spans="2:6" ht="15.5" x14ac:dyDescent="0.35">
      <c r="B169" s="34" t="str">
        <f t="shared" si="2"/>
        <v/>
      </c>
      <c r="C169" t="str">
        <f>IF($B170&lt;&gt;"",VLOOKUP($B169,'5. GGR Costs'!$A$14:$G$743,4),"")</f>
        <v/>
      </c>
      <c r="D169" s="31" t="str">
        <f>IF($B170&lt;&gt;"",VLOOKUP($B169,'5. GGR Costs'!$A$14:$G$743,5),"")</f>
        <v/>
      </c>
      <c r="E169" s="32" t="str">
        <f>IF($B170&lt;&gt;"",VLOOKUP($B169,'5. GGR Costs'!$A$14:$G$743,6),"")</f>
        <v/>
      </c>
      <c r="F169" s="33" t="str">
        <f>IF($B170&lt;&gt;"",VLOOKUP($B169,'5. GGR Costs'!$A$14:$G$743,7),"")</f>
        <v/>
      </c>
    </row>
    <row r="170" spans="2:6" ht="15.5" x14ac:dyDescent="0.35">
      <c r="B170" s="34" t="str">
        <f t="shared" si="2"/>
        <v/>
      </c>
      <c r="C170" t="str">
        <f>IF($B171&lt;&gt;"",VLOOKUP($B170,'5. GGR Costs'!$A$14:$G$743,4),"")</f>
        <v/>
      </c>
      <c r="D170" s="31" t="str">
        <f>IF($B171&lt;&gt;"",VLOOKUP($B170,'5. GGR Costs'!$A$14:$G$743,5),"")</f>
        <v/>
      </c>
      <c r="E170" s="32" t="str">
        <f>IF($B171&lt;&gt;"",VLOOKUP($B170,'5. GGR Costs'!$A$14:$G$743,6),"")</f>
        <v/>
      </c>
      <c r="F170" s="33" t="str">
        <f>IF($B171&lt;&gt;"",VLOOKUP($B170,'5. GGR Costs'!$A$14:$G$743,7),"")</f>
        <v/>
      </c>
    </row>
    <row r="171" spans="2:6" ht="15.5" x14ac:dyDescent="0.35">
      <c r="B171" s="34" t="str">
        <f t="shared" si="2"/>
        <v/>
      </c>
      <c r="C171" t="str">
        <f>IF($B172&lt;&gt;"",VLOOKUP($B171,'5. GGR Costs'!$A$14:$G$743,4),"")</f>
        <v/>
      </c>
      <c r="D171" s="31" t="str">
        <f>IF($B172&lt;&gt;"",VLOOKUP($B171,'5. GGR Costs'!$A$14:$G$743,5),"")</f>
        <v/>
      </c>
      <c r="E171" s="32" t="str">
        <f>IF($B172&lt;&gt;"",VLOOKUP($B171,'5. GGR Costs'!$A$14:$G$743,6),"")</f>
        <v/>
      </c>
      <c r="F171" s="33" t="str">
        <f>IF($B172&lt;&gt;"",VLOOKUP($B171,'5. GGR Costs'!$A$14:$G$743,7),"")</f>
        <v/>
      </c>
    </row>
    <row r="172" spans="2:6" ht="15.5" x14ac:dyDescent="0.35">
      <c r="B172" s="34" t="str">
        <f t="shared" si="2"/>
        <v/>
      </c>
      <c r="C172" t="str">
        <f>IF($B173&lt;&gt;"",VLOOKUP($B172,'5. GGR Costs'!$A$14:$G$743,4),"")</f>
        <v/>
      </c>
      <c r="D172" s="31" t="str">
        <f>IF($B173&lt;&gt;"",VLOOKUP($B172,'5. GGR Costs'!$A$14:$G$743,5),"")</f>
        <v/>
      </c>
      <c r="E172" s="32" t="str">
        <f>IF($B173&lt;&gt;"",VLOOKUP($B172,'5. GGR Costs'!$A$14:$G$743,6),"")</f>
        <v/>
      </c>
      <c r="F172" s="33" t="str">
        <f>IF($B173&lt;&gt;"",VLOOKUP($B172,'5. GGR Costs'!$A$14:$G$743,7),"")</f>
        <v/>
      </c>
    </row>
    <row r="173" spans="2:6" ht="15.5" x14ac:dyDescent="0.35">
      <c r="B173" s="34" t="str">
        <f t="shared" si="2"/>
        <v/>
      </c>
      <c r="C173" t="str">
        <f>IF($B174&lt;&gt;"",VLOOKUP($B173,'5. GGR Costs'!$A$14:$G$743,4),"")</f>
        <v/>
      </c>
      <c r="D173" s="31" t="str">
        <f>IF($B174&lt;&gt;"",VLOOKUP($B173,'5. GGR Costs'!$A$14:$G$743,5),"")</f>
        <v/>
      </c>
      <c r="E173" s="32" t="str">
        <f>IF($B174&lt;&gt;"",VLOOKUP($B173,'5. GGR Costs'!$A$14:$G$743,6),"")</f>
        <v/>
      </c>
      <c r="F173" s="33" t="str">
        <f>IF($B174&lt;&gt;"",VLOOKUP($B173,'5. GGR Costs'!$A$14:$G$743,7),"")</f>
        <v/>
      </c>
    </row>
    <row r="174" spans="2:6" ht="15.5" x14ac:dyDescent="0.35">
      <c r="B174" s="34" t="str">
        <f t="shared" si="2"/>
        <v/>
      </c>
      <c r="C174" t="str">
        <f>IF($B175&lt;&gt;"",VLOOKUP($B174,'5. GGR Costs'!$A$14:$G$743,4),"")</f>
        <v/>
      </c>
      <c r="D174" s="31" t="str">
        <f>IF($B175&lt;&gt;"",VLOOKUP($B174,'5. GGR Costs'!$A$14:$G$743,5),"")</f>
        <v/>
      </c>
      <c r="E174" s="32" t="str">
        <f>IF($B175&lt;&gt;"",VLOOKUP($B174,'5. GGR Costs'!$A$14:$G$743,6),"")</f>
        <v/>
      </c>
      <c r="F174" s="33" t="str">
        <f>IF($B175&lt;&gt;"",VLOOKUP($B174,'5. GGR Costs'!$A$14:$G$743,7),"")</f>
        <v/>
      </c>
    </row>
    <row r="175" spans="2:6" ht="15.5" x14ac:dyDescent="0.35">
      <c r="B175" s="34" t="str">
        <f t="shared" si="2"/>
        <v/>
      </c>
      <c r="C175" t="str">
        <f>IF($B176&lt;&gt;"",VLOOKUP($B175,'5. GGR Costs'!$A$14:$G$743,4),"")</f>
        <v/>
      </c>
      <c r="D175" s="31" t="str">
        <f>IF($B176&lt;&gt;"",VLOOKUP($B175,'5. GGR Costs'!$A$14:$G$743,5),"")</f>
        <v/>
      </c>
      <c r="E175" s="32" t="str">
        <f>IF($B176&lt;&gt;"",VLOOKUP($B175,'5. GGR Costs'!$A$14:$G$743,6),"")</f>
        <v/>
      </c>
      <c r="F175" s="33" t="str">
        <f>IF($B176&lt;&gt;"",VLOOKUP($B175,'5. GGR Costs'!$A$14:$G$743,7),"")</f>
        <v/>
      </c>
    </row>
    <row r="176" spans="2:6" ht="15.5" x14ac:dyDescent="0.35">
      <c r="B176" s="34" t="str">
        <f t="shared" si="2"/>
        <v/>
      </c>
      <c r="C176" t="str">
        <f>IF($B177&lt;&gt;"",VLOOKUP($B176,'5. GGR Costs'!$A$14:$G$743,4),"")</f>
        <v/>
      </c>
      <c r="D176" s="31" t="str">
        <f>IF($B177&lt;&gt;"",VLOOKUP($B176,'5. GGR Costs'!$A$14:$G$743,5),"")</f>
        <v/>
      </c>
      <c r="E176" s="32" t="str">
        <f>IF($B177&lt;&gt;"",VLOOKUP($B176,'5. GGR Costs'!$A$14:$G$743,6),"")</f>
        <v/>
      </c>
      <c r="F176" s="33" t="str">
        <f>IF($B177&lt;&gt;"",VLOOKUP($B176,'5. GGR Costs'!$A$14:$G$743,7),"")</f>
        <v/>
      </c>
    </row>
    <row r="177" spans="2:6" ht="15.5" x14ac:dyDescent="0.35">
      <c r="B177" s="34" t="str">
        <f t="shared" si="2"/>
        <v/>
      </c>
      <c r="C177" t="str">
        <f>IF($B178&lt;&gt;"",VLOOKUP($B177,'5. GGR Costs'!$A$14:$G$743,4),"")</f>
        <v/>
      </c>
      <c r="D177" s="31" t="str">
        <f>IF($B178&lt;&gt;"",VLOOKUP($B177,'5. GGR Costs'!$A$14:$G$743,5),"")</f>
        <v/>
      </c>
      <c r="E177" s="32" t="str">
        <f>IF($B178&lt;&gt;"",VLOOKUP($B177,'5. GGR Costs'!$A$14:$G$743,6),"")</f>
        <v/>
      </c>
      <c r="F177" s="33" t="str">
        <f>IF($B178&lt;&gt;"",VLOOKUP($B177,'5. GGR Costs'!$A$14:$G$743,7),"")</f>
        <v/>
      </c>
    </row>
    <row r="178" spans="2:6" ht="15.5" x14ac:dyDescent="0.35">
      <c r="B178" s="34" t="str">
        <f t="shared" si="2"/>
        <v/>
      </c>
      <c r="C178" t="str">
        <f>IF($B179&lt;&gt;"",VLOOKUP($B178,'5. GGR Costs'!$A$14:$G$743,4),"")</f>
        <v/>
      </c>
      <c r="D178" s="31" t="str">
        <f>IF($B179&lt;&gt;"",VLOOKUP($B178,'5. GGR Costs'!$A$14:$G$743,5),"")</f>
        <v/>
      </c>
      <c r="E178" s="32" t="str">
        <f>IF($B179&lt;&gt;"",VLOOKUP($B178,'5. GGR Costs'!$A$14:$G$743,6),"")</f>
        <v/>
      </c>
      <c r="F178" s="33" t="str">
        <f>IF($B179&lt;&gt;"",VLOOKUP($B178,'5. GGR Costs'!$A$14:$G$743,7),"")</f>
        <v/>
      </c>
    </row>
    <row r="179" spans="2:6" ht="15.5" x14ac:dyDescent="0.35">
      <c r="B179" s="34" t="str">
        <f t="shared" si="2"/>
        <v/>
      </c>
      <c r="C179" t="str">
        <f>IF($B180&lt;&gt;"",VLOOKUP($B179,'5. GGR Costs'!$A$14:$G$743,4),"")</f>
        <v/>
      </c>
      <c r="D179" s="31" t="str">
        <f>IF($B180&lt;&gt;"",VLOOKUP($B179,'5. GGR Costs'!$A$14:$G$743,5),"")</f>
        <v/>
      </c>
      <c r="E179" s="32" t="str">
        <f>IF($B180&lt;&gt;"",VLOOKUP($B179,'5. GGR Costs'!$A$14:$G$743,6),"")</f>
        <v/>
      </c>
      <c r="F179" s="33" t="str">
        <f>IF($B180&lt;&gt;"",VLOOKUP($B179,'5. GGR Costs'!$A$14:$G$743,7),"")</f>
        <v/>
      </c>
    </row>
    <row r="180" spans="2:6" ht="15.5" x14ac:dyDescent="0.35">
      <c r="B180" s="34" t="str">
        <f t="shared" si="2"/>
        <v/>
      </c>
      <c r="C180" t="str">
        <f>IF($B181&lt;&gt;"",VLOOKUP($B180,'5. GGR Costs'!$A$14:$G$743,4),"")</f>
        <v/>
      </c>
      <c r="D180" s="31" t="str">
        <f>IF($B181&lt;&gt;"",VLOOKUP($B180,'5. GGR Costs'!$A$14:$G$743,5),"")</f>
        <v/>
      </c>
      <c r="E180" s="32" t="str">
        <f>IF($B181&lt;&gt;"",VLOOKUP($B180,'5. GGR Costs'!$A$14:$G$743,6),"")</f>
        <v/>
      </c>
      <c r="F180" s="33" t="str">
        <f>IF($B181&lt;&gt;"",VLOOKUP($B180,'5. GGR Costs'!$A$14:$G$743,7),"")</f>
        <v/>
      </c>
    </row>
    <row r="181" spans="2:6" ht="15.5" x14ac:dyDescent="0.35">
      <c r="B181" s="34" t="str">
        <f t="shared" si="2"/>
        <v/>
      </c>
      <c r="C181" t="str">
        <f>IF($B182&lt;&gt;"",VLOOKUP($B181,'5. GGR Costs'!$A$14:$G$743,4),"")</f>
        <v/>
      </c>
      <c r="D181" s="31" t="str">
        <f>IF($B182&lt;&gt;"",VLOOKUP($B181,'5. GGR Costs'!$A$14:$G$743,5),"")</f>
        <v/>
      </c>
      <c r="E181" s="32" t="str">
        <f>IF($B182&lt;&gt;"",VLOOKUP($B181,'5. GGR Costs'!$A$14:$G$743,6),"")</f>
        <v/>
      </c>
      <c r="F181" s="33" t="str">
        <f>IF($B182&lt;&gt;"",VLOOKUP($B181,'5. GGR Costs'!$A$14:$G$743,7),"")</f>
        <v/>
      </c>
    </row>
    <row r="182" spans="2:6" ht="15.5" x14ac:dyDescent="0.35">
      <c r="B182" s="34" t="str">
        <f t="shared" si="2"/>
        <v/>
      </c>
      <c r="C182" t="str">
        <f>IF($B183&lt;&gt;"",VLOOKUP($B182,'5. GGR Costs'!$A$14:$G$743,4),"")</f>
        <v/>
      </c>
      <c r="D182" s="31" t="str">
        <f>IF($B183&lt;&gt;"",VLOOKUP($B182,'5. GGR Costs'!$A$14:$G$743,5),"")</f>
        <v/>
      </c>
      <c r="E182" s="32" t="str">
        <f>IF($B183&lt;&gt;"",VLOOKUP($B182,'5. GGR Costs'!$A$14:$G$743,6),"")</f>
        <v/>
      </c>
      <c r="F182" s="33" t="str">
        <f>IF($B183&lt;&gt;"",VLOOKUP($B182,'5. GGR Costs'!$A$14:$G$743,7),"")</f>
        <v/>
      </c>
    </row>
    <row r="183" spans="2:6" ht="15.5" x14ac:dyDescent="0.35">
      <c r="B183" s="34" t="str">
        <f t="shared" si="2"/>
        <v/>
      </c>
      <c r="C183" t="str">
        <f>IF($B184&lt;&gt;"",VLOOKUP($B183,'5. GGR Costs'!$A$14:$G$743,4),"")</f>
        <v/>
      </c>
      <c r="D183" s="31" t="str">
        <f>IF($B184&lt;&gt;"",VLOOKUP($B183,'5. GGR Costs'!$A$14:$G$743,5),"")</f>
        <v/>
      </c>
      <c r="E183" s="32" t="str">
        <f>IF($B184&lt;&gt;"",VLOOKUP($B183,'5. GGR Costs'!$A$14:$G$743,6),"")</f>
        <v/>
      </c>
      <c r="F183" s="33" t="str">
        <f>IF($B184&lt;&gt;"",VLOOKUP($B183,'5. GGR Costs'!$A$14:$G$743,7),"")</f>
        <v/>
      </c>
    </row>
    <row r="184" spans="2:6" ht="15.5" x14ac:dyDescent="0.35">
      <c r="B184" s="34" t="str">
        <f t="shared" si="2"/>
        <v/>
      </c>
      <c r="C184" t="str">
        <f>IF($B185&lt;&gt;"",VLOOKUP($B184,'5. GGR Costs'!$A$14:$G$743,4),"")</f>
        <v/>
      </c>
      <c r="D184" s="31" t="str">
        <f>IF($B185&lt;&gt;"",VLOOKUP($B184,'5. GGR Costs'!$A$14:$G$743,5),"")</f>
        <v/>
      </c>
      <c r="E184" s="32" t="str">
        <f>IF($B185&lt;&gt;"",VLOOKUP($B184,'5. GGR Costs'!$A$14:$G$743,6),"")</f>
        <v/>
      </c>
      <c r="F184" s="33" t="str">
        <f>IF($B185&lt;&gt;"",VLOOKUP($B184,'5. GGR Costs'!$A$14:$G$743,7),"")</f>
        <v/>
      </c>
    </row>
    <row r="185" spans="2:6" ht="15.5" x14ac:dyDescent="0.35">
      <c r="B185" s="34" t="str">
        <f t="shared" si="2"/>
        <v/>
      </c>
      <c r="C185" t="str">
        <f>IF($B186&lt;&gt;"",VLOOKUP($B185,'5. GGR Costs'!$A$14:$G$743,4),"")</f>
        <v/>
      </c>
      <c r="D185" s="31" t="str">
        <f>IF($B186&lt;&gt;"",VLOOKUP($B185,'5. GGR Costs'!$A$14:$G$743,5),"")</f>
        <v/>
      </c>
      <c r="E185" s="32" t="str">
        <f>IF($B186&lt;&gt;"",VLOOKUP($B185,'5. GGR Costs'!$A$14:$G$743,6),"")</f>
        <v/>
      </c>
      <c r="F185" s="33" t="str">
        <f>IF($B186&lt;&gt;"",VLOOKUP($B185,'5. GGR Costs'!$A$14:$G$743,7),"")</f>
        <v/>
      </c>
    </row>
    <row r="186" spans="2:6" ht="15.5" x14ac:dyDescent="0.35">
      <c r="B186" s="34" t="str">
        <f t="shared" si="2"/>
        <v/>
      </c>
      <c r="C186" t="str">
        <f>IF($B187&lt;&gt;"",VLOOKUP($B186,'5. GGR Costs'!$A$14:$G$743,4),"")</f>
        <v/>
      </c>
      <c r="D186" s="31" t="str">
        <f>IF($B187&lt;&gt;"",VLOOKUP($B186,'5. GGR Costs'!$A$14:$G$743,5),"")</f>
        <v/>
      </c>
      <c r="E186" s="32" t="str">
        <f>IF($B187&lt;&gt;"",VLOOKUP($B186,'5. GGR Costs'!$A$14:$G$743,6),"")</f>
        <v/>
      </c>
      <c r="F186" s="33" t="str">
        <f>IF($B187&lt;&gt;"",VLOOKUP($B186,'5. GGR Costs'!$A$14:$G$743,7),"")</f>
        <v/>
      </c>
    </row>
    <row r="187" spans="2:6" ht="15.5" x14ac:dyDescent="0.35">
      <c r="B187" s="34" t="str">
        <f t="shared" si="2"/>
        <v/>
      </c>
      <c r="C187" t="str">
        <f>IF($B188&lt;&gt;"",VLOOKUP($B187,'5. GGR Costs'!$A$14:$G$743,4),"")</f>
        <v/>
      </c>
      <c r="D187" s="31" t="str">
        <f>IF($B188&lt;&gt;"",VLOOKUP($B187,'5. GGR Costs'!$A$14:$G$743,5),"")</f>
        <v/>
      </c>
      <c r="E187" s="32" t="str">
        <f>IF($B188&lt;&gt;"",VLOOKUP($B187,'5. GGR Costs'!$A$14:$G$743,6),"")</f>
        <v/>
      </c>
      <c r="F187" s="33" t="str">
        <f>IF($B188&lt;&gt;"",VLOOKUP($B187,'5. GGR Costs'!$A$14:$G$743,7),"")</f>
        <v/>
      </c>
    </row>
    <row r="188" spans="2:6" ht="15.5" x14ac:dyDescent="0.35">
      <c r="B188" s="34" t="str">
        <f t="shared" si="2"/>
        <v/>
      </c>
      <c r="C188" t="str">
        <f>IF($B189&lt;&gt;"",VLOOKUP($B188,'5. GGR Costs'!$A$14:$G$743,4),"")</f>
        <v/>
      </c>
      <c r="D188" s="31" t="str">
        <f>IF($B189&lt;&gt;"",VLOOKUP($B188,'5. GGR Costs'!$A$14:$G$743,5),"")</f>
        <v/>
      </c>
      <c r="E188" s="32" t="str">
        <f>IF($B189&lt;&gt;"",VLOOKUP($B188,'5. GGR Costs'!$A$14:$G$743,6),"")</f>
        <v/>
      </c>
      <c r="F188" s="33" t="str">
        <f>IF($B189&lt;&gt;"",VLOOKUP($B188,'5. GGR Costs'!$A$14:$G$743,7),"")</f>
        <v/>
      </c>
    </row>
    <row r="189" spans="2:6" ht="15.5" x14ac:dyDescent="0.35">
      <c r="B189" s="34" t="str">
        <f t="shared" si="2"/>
        <v/>
      </c>
      <c r="C189" t="str">
        <f>IF($B190&lt;&gt;"",VLOOKUP($B189,'5. GGR Costs'!$A$14:$G$743,4),"")</f>
        <v/>
      </c>
      <c r="D189" s="31" t="str">
        <f>IF($B190&lt;&gt;"",VLOOKUP($B189,'5. GGR Costs'!$A$14:$G$743,5),"")</f>
        <v/>
      </c>
      <c r="E189" s="32" t="str">
        <f>IF($B190&lt;&gt;"",VLOOKUP($B189,'5. GGR Costs'!$A$14:$G$743,6),"")</f>
        <v/>
      </c>
      <c r="F189" s="33" t="str">
        <f>IF($B190&lt;&gt;"",VLOOKUP($B189,'5. GGR Costs'!$A$14:$G$743,7),"")</f>
        <v/>
      </c>
    </row>
    <row r="190" spans="2:6" ht="15.5" x14ac:dyDescent="0.35">
      <c r="B190" s="34" t="str">
        <f t="shared" si="2"/>
        <v/>
      </c>
      <c r="C190" t="str">
        <f>IF($B191&lt;&gt;"",VLOOKUP($B190,'5. GGR Costs'!$A$14:$G$743,4),"")</f>
        <v/>
      </c>
      <c r="D190" s="31" t="str">
        <f>IF($B191&lt;&gt;"",VLOOKUP($B190,'5. GGR Costs'!$A$14:$G$743,5),"")</f>
        <v/>
      </c>
      <c r="E190" s="32" t="str">
        <f>IF($B191&lt;&gt;"",VLOOKUP($B190,'5. GGR Costs'!$A$14:$G$743,6),"")</f>
        <v/>
      </c>
      <c r="F190" s="33" t="str">
        <f>IF($B191&lt;&gt;"",VLOOKUP($B190,'5. GGR Costs'!$A$14:$G$743,7),"")</f>
        <v/>
      </c>
    </row>
    <row r="191" spans="2:6" ht="15.5" x14ac:dyDescent="0.35">
      <c r="B191" s="34" t="str">
        <f t="shared" si="2"/>
        <v/>
      </c>
      <c r="C191" t="str">
        <f>IF($B192&lt;&gt;"",VLOOKUP($B191,'5. GGR Costs'!$A$14:$G$743,4),"")</f>
        <v/>
      </c>
      <c r="D191" s="31" t="str">
        <f>IF($B192&lt;&gt;"",VLOOKUP($B191,'5. GGR Costs'!$A$14:$G$743,5),"")</f>
        <v/>
      </c>
      <c r="E191" s="32" t="str">
        <f>IF($B192&lt;&gt;"",VLOOKUP($B191,'5. GGR Costs'!$A$14:$G$743,6),"")</f>
        <v/>
      </c>
      <c r="F191" s="33" t="str">
        <f>IF($B192&lt;&gt;"",VLOOKUP($B191,'5. GGR Costs'!$A$14:$G$743,7),"")</f>
        <v/>
      </c>
    </row>
    <row r="192" spans="2:6" ht="15.5" x14ac:dyDescent="0.35">
      <c r="B192" s="34" t="str">
        <f t="shared" si="2"/>
        <v/>
      </c>
      <c r="C192" t="str">
        <f>IF($B193&lt;&gt;"",VLOOKUP($B192,'5. GGR Costs'!$A$14:$G$743,4),"")</f>
        <v/>
      </c>
      <c r="D192" s="31" t="str">
        <f>IF($B193&lt;&gt;"",VLOOKUP($B192,'5. GGR Costs'!$A$14:$G$743,5),"")</f>
        <v/>
      </c>
      <c r="E192" s="32" t="str">
        <f>IF($B193&lt;&gt;"",VLOOKUP($B192,'5. GGR Costs'!$A$14:$G$743,6),"")</f>
        <v/>
      </c>
      <c r="F192" s="33" t="str">
        <f>IF($B193&lt;&gt;"",VLOOKUP($B192,'5. GGR Costs'!$A$14:$G$743,7),"")</f>
        <v/>
      </c>
    </row>
    <row r="193" spans="2:6" ht="15.5" x14ac:dyDescent="0.35">
      <c r="B193" s="34" t="str">
        <f t="shared" si="2"/>
        <v/>
      </c>
      <c r="C193" t="str">
        <f>IF($B194&lt;&gt;"",VLOOKUP($B193,'5. GGR Costs'!$A$14:$G$743,4),"")</f>
        <v/>
      </c>
      <c r="D193" s="31" t="str">
        <f>IF($B194&lt;&gt;"",VLOOKUP($B193,'5. GGR Costs'!$A$14:$G$743,5),"")</f>
        <v/>
      </c>
      <c r="E193" s="32" t="str">
        <f>IF($B194&lt;&gt;"",VLOOKUP($B193,'5. GGR Costs'!$A$14:$G$743,6),"")</f>
        <v/>
      </c>
      <c r="F193" s="33" t="str">
        <f>IF($B194&lt;&gt;"",VLOOKUP($B193,'5. GGR Costs'!$A$14:$G$743,7),"")</f>
        <v/>
      </c>
    </row>
    <row r="194" spans="2:6" ht="15.5" x14ac:dyDescent="0.35">
      <c r="B194" s="34" t="str">
        <f t="shared" si="2"/>
        <v/>
      </c>
      <c r="C194" t="str">
        <f>IF($B195&lt;&gt;"",VLOOKUP($B194,'5. GGR Costs'!$A$14:$G$743,4),"")</f>
        <v/>
      </c>
      <c r="D194" s="31" t="str">
        <f>IF($B195&lt;&gt;"",VLOOKUP($B194,'5. GGR Costs'!$A$14:$G$743,5),"")</f>
        <v/>
      </c>
      <c r="E194" s="32" t="str">
        <f>IF($B195&lt;&gt;"",VLOOKUP($B194,'5. GGR Costs'!$A$14:$G$743,6),"")</f>
        <v/>
      </c>
      <c r="F194" s="33" t="str">
        <f>IF($B195&lt;&gt;"",VLOOKUP($B194,'5. GGR Costs'!$A$14:$G$743,7),"")</f>
        <v/>
      </c>
    </row>
    <row r="195" spans="2:6" ht="15.5" x14ac:dyDescent="0.35">
      <c r="B195" s="34" t="str">
        <f t="shared" si="2"/>
        <v/>
      </c>
      <c r="C195" t="str">
        <f>IF($B196&lt;&gt;"",VLOOKUP($B195,'5. GGR Costs'!$A$14:$G$743,4),"")</f>
        <v/>
      </c>
      <c r="D195" s="31" t="str">
        <f>IF($B196&lt;&gt;"",VLOOKUP($B195,'5. GGR Costs'!$A$14:$G$743,5),"")</f>
        <v/>
      </c>
      <c r="E195" s="32" t="str">
        <f>IF($B196&lt;&gt;"",VLOOKUP($B195,'5. GGR Costs'!$A$14:$G$743,6),"")</f>
        <v/>
      </c>
      <c r="F195" s="33" t="str">
        <f>IF($B196&lt;&gt;"",VLOOKUP($B195,'5. GGR Costs'!$A$14:$G$743,7),"")</f>
        <v/>
      </c>
    </row>
    <row r="196" spans="2:6" ht="15.5" x14ac:dyDescent="0.35">
      <c r="B196" s="34" t="str">
        <f t="shared" si="2"/>
        <v/>
      </c>
      <c r="C196" t="str">
        <f>IF($B197&lt;&gt;"",VLOOKUP($B196,'5. GGR Costs'!$A$14:$G$743,4),"")</f>
        <v/>
      </c>
      <c r="D196" s="31" t="str">
        <f>IF($B197&lt;&gt;"",VLOOKUP($B196,'5. GGR Costs'!$A$14:$G$743,5),"")</f>
        <v/>
      </c>
      <c r="E196" s="32" t="str">
        <f>IF($B197&lt;&gt;"",VLOOKUP($B196,'5. GGR Costs'!$A$14:$G$743,6),"")</f>
        <v/>
      </c>
      <c r="F196" s="33" t="str">
        <f>IF($B197&lt;&gt;"",VLOOKUP($B196,'5. GGR Costs'!$A$14:$G$743,7),"")</f>
        <v/>
      </c>
    </row>
    <row r="197" spans="2:6" ht="15.5" x14ac:dyDescent="0.35">
      <c r="B197" s="34" t="str">
        <f t="shared" si="2"/>
        <v/>
      </c>
      <c r="C197" t="str">
        <f>IF($B198&lt;&gt;"",VLOOKUP($B197,'5. GGR Costs'!$A$14:$G$743,4),"")</f>
        <v/>
      </c>
      <c r="D197" s="31" t="str">
        <f>IF($B198&lt;&gt;"",VLOOKUP($B197,'5. GGR Costs'!$A$14:$G$743,5),"")</f>
        <v/>
      </c>
      <c r="E197" s="32" t="str">
        <f>IF($B198&lt;&gt;"",VLOOKUP($B197,'5. GGR Costs'!$A$14:$G$743,6),"")</f>
        <v/>
      </c>
      <c r="F197" s="33" t="str">
        <f>IF($B198&lt;&gt;"",VLOOKUP($B197,'5. GGR Costs'!$A$14:$G$743,7),"")</f>
        <v/>
      </c>
    </row>
    <row r="198" spans="2:6" ht="15.5" x14ac:dyDescent="0.35">
      <c r="B198" s="34" t="str">
        <f t="shared" si="2"/>
        <v/>
      </c>
      <c r="C198" t="str">
        <f>IF($B199&lt;&gt;"",VLOOKUP($B198,'5. GGR Costs'!$A$14:$G$743,4),"")</f>
        <v/>
      </c>
      <c r="D198" s="31" t="str">
        <f>IF($B199&lt;&gt;"",VLOOKUP($B198,'5. GGR Costs'!$A$14:$G$743,5),"")</f>
        <v/>
      </c>
      <c r="E198" s="32" t="str">
        <f>IF($B199&lt;&gt;"",VLOOKUP($B198,'5. GGR Costs'!$A$14:$G$743,6),"")</f>
        <v/>
      </c>
      <c r="F198" s="33" t="str">
        <f>IF($B199&lt;&gt;"",VLOOKUP($B198,'5. GGR Costs'!$A$14:$G$743,7),"")</f>
        <v/>
      </c>
    </row>
    <row r="199" spans="2:6" ht="15.5" x14ac:dyDescent="0.35">
      <c r="B199" s="34" t="str">
        <f t="shared" si="2"/>
        <v/>
      </c>
      <c r="C199" t="str">
        <f>IF($B200&lt;&gt;"",VLOOKUP($B199,'5. GGR Costs'!$A$14:$G$743,4),"")</f>
        <v/>
      </c>
      <c r="D199" s="31" t="str">
        <f>IF($B200&lt;&gt;"",VLOOKUP($B199,'5. GGR Costs'!$A$14:$G$743,5),"")</f>
        <v/>
      </c>
      <c r="E199" s="32" t="str">
        <f>IF($B200&lt;&gt;"",VLOOKUP($B199,'5. GGR Costs'!$A$14:$G$743,6),"")</f>
        <v/>
      </c>
      <c r="F199" s="33" t="str">
        <f>IF($B200&lt;&gt;"",VLOOKUP($B199,'5. GGR Costs'!$A$14:$G$743,7),"")</f>
        <v/>
      </c>
    </row>
    <row r="200" spans="2:6" ht="15.5" x14ac:dyDescent="0.35">
      <c r="B200" s="34" t="str">
        <f t="shared" si="2"/>
        <v/>
      </c>
      <c r="C200" t="str">
        <f>IF($B201&lt;&gt;"",VLOOKUP($B200,'5. GGR Costs'!$A$14:$G$743,4),"")</f>
        <v/>
      </c>
      <c r="D200" s="31" t="str">
        <f>IF($B201&lt;&gt;"",VLOOKUP($B200,'5. GGR Costs'!$A$14:$G$743,5),"")</f>
        <v/>
      </c>
      <c r="E200" s="32" t="str">
        <f>IF($B201&lt;&gt;"",VLOOKUP($B200,'5. GGR Costs'!$A$14:$G$743,6),"")</f>
        <v/>
      </c>
      <c r="F200" s="33" t="str">
        <f>IF($B201&lt;&gt;"",VLOOKUP($B200,'5. GGR Costs'!$A$14:$G$743,7),"")</f>
        <v/>
      </c>
    </row>
    <row r="201" spans="2:6" ht="15.5" x14ac:dyDescent="0.35">
      <c r="B201" s="34" t="str">
        <f t="shared" ref="B201:B202" si="3">IF(B200&lt;$B$2,B200+1,"")</f>
        <v/>
      </c>
      <c r="C201" t="str">
        <f>IF($B202&lt;&gt;"",VLOOKUP($B201,'5. GGR Costs'!$A$14:$G$743,4),"")</f>
        <v/>
      </c>
      <c r="D201" s="31" t="str">
        <f>IF($B202&lt;&gt;"",VLOOKUP($B201,'5. GGR Costs'!$A$14:$G$743,5),"")</f>
        <v/>
      </c>
      <c r="E201" s="32" t="str">
        <f>IF($B202&lt;&gt;"",VLOOKUP($B201,'5. GGR Costs'!$A$14:$G$743,6),"")</f>
        <v/>
      </c>
      <c r="F201" s="33" t="str">
        <f>IF($B202&lt;&gt;"",VLOOKUP($B201,'5. GGR Costs'!$A$14:$G$743,7),"")</f>
        <v/>
      </c>
    </row>
    <row r="202" spans="2:6" ht="15.5" x14ac:dyDescent="0.35">
      <c r="B202" s="35" t="str">
        <f t="shared" si="3"/>
        <v/>
      </c>
      <c r="C202" t="str">
        <f>IF($B203&lt;&gt;"",VLOOKUP($B202,'5. GGR Costs'!$A$14:$G$743,4),"")</f>
        <v/>
      </c>
      <c r="D202" s="31" t="str">
        <f>IF($B203&lt;&gt;"",VLOOKUP($B202,'5. GGR Costs'!$A$14:$G$743,5),"")</f>
        <v/>
      </c>
      <c r="E202" s="32" t="str">
        <f>IF($B203&lt;&gt;"",VLOOKUP($B202,'5. GGR Costs'!$A$14:$G$743,6),"")</f>
        <v/>
      </c>
      <c r="F202" s="33" t="str">
        <f>IF($B203&lt;&gt;"",VLOOKUP($B202,'5. GGR Costs'!$A$14:$G$743,7),"")</f>
        <v/>
      </c>
    </row>
  </sheetData>
  <mergeCells count="1">
    <mergeCell ref="C4:D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695A-0555-4BC8-BB81-65AFCD237B3E}">
  <dimension ref="A1:U86"/>
  <sheetViews>
    <sheetView tabSelected="1" zoomScaleNormal="100" workbookViewId="0">
      <pane ySplit="2" topLeftCell="A3" activePane="bottomLeft" state="frozen"/>
      <selection pane="bottomLeft"/>
    </sheetView>
  </sheetViews>
  <sheetFormatPr defaultColWidth="0" defaultRowHeight="14.5" x14ac:dyDescent="0.35"/>
  <cols>
    <col min="1" max="1" width="20.26953125" style="17" bestFit="1" customWidth="1"/>
    <col min="2" max="2" width="11.1796875" style="17" bestFit="1" customWidth="1"/>
    <col min="3" max="3" width="9.1796875" style="17" bestFit="1" customWidth="1"/>
    <col min="4" max="4" width="16.54296875" style="17" bestFit="1" customWidth="1"/>
    <col min="5" max="5" width="10.453125" style="17" bestFit="1" customWidth="1"/>
    <col min="6" max="6" width="10.81640625" style="17" bestFit="1" customWidth="1"/>
    <col min="7" max="7" width="15.26953125" style="17" bestFit="1" customWidth="1"/>
    <col min="8" max="8" width="10.81640625" style="17" bestFit="1" customWidth="1"/>
    <col min="9" max="9" width="15" style="17" bestFit="1" customWidth="1"/>
    <col min="10" max="10" width="10.81640625" style="17" bestFit="1" customWidth="1"/>
    <col min="11" max="11" width="26.81640625" style="17" customWidth="1"/>
    <col min="12" max="12" width="9.1796875" style="17" bestFit="1" customWidth="1"/>
    <col min="13" max="13" width="10.54296875" style="17" bestFit="1" customWidth="1"/>
    <col min="14" max="14" width="10.453125" style="17" hidden="1" customWidth="1"/>
    <col min="15" max="15" width="12.90625" style="17" hidden="1" customWidth="1"/>
    <col min="16" max="16" width="6.81640625" style="17" hidden="1" customWidth="1"/>
    <col min="17" max="17" width="4.90625" style="17" hidden="1" customWidth="1"/>
    <col min="18" max="18" width="6" style="17" hidden="1" customWidth="1"/>
    <col min="19" max="19" width="16.54296875" style="17" hidden="1" customWidth="1"/>
    <col min="20" max="20" width="4.08984375" style="17" hidden="1" customWidth="1"/>
    <col min="21" max="21" width="8.453125" style="17" hidden="1" customWidth="1"/>
    <col min="22" max="16384" width="10.453125" style="17" hidden="1"/>
  </cols>
  <sheetData>
    <row r="1" spans="1:21" ht="44" thickBot="1" x14ac:dyDescent="0.4">
      <c r="A1" s="38" t="s">
        <v>55</v>
      </c>
      <c r="B1" s="39" t="s">
        <v>47</v>
      </c>
      <c r="C1" s="40"/>
      <c r="D1" s="39" t="s">
        <v>48</v>
      </c>
      <c r="E1" s="40"/>
      <c r="F1" s="39" t="s">
        <v>0</v>
      </c>
      <c r="G1" s="39" t="s">
        <v>99</v>
      </c>
      <c r="H1" s="39" t="s">
        <v>100</v>
      </c>
      <c r="I1" s="39" t="s">
        <v>56</v>
      </c>
      <c r="J1" s="42" t="s">
        <v>141</v>
      </c>
      <c r="K1" s="41" t="s">
        <v>102</v>
      </c>
      <c r="L1" s="41" t="s">
        <v>107</v>
      </c>
      <c r="M1" s="41" t="s">
        <v>108</v>
      </c>
      <c r="O1" s="17" t="s">
        <v>70</v>
      </c>
    </row>
    <row r="2" spans="1:21" ht="15" thickBot="1" x14ac:dyDescent="0.4">
      <c r="A2" s="43"/>
      <c r="B2" s="44">
        <f>'1. Retreat Dates'!B1</f>
        <v>44927</v>
      </c>
      <c r="C2" s="45" t="s">
        <v>61</v>
      </c>
      <c r="D2" s="44">
        <f>'1. Retreat Dates'!B2</f>
        <v>44930</v>
      </c>
      <c r="E2" s="45" t="s">
        <v>62</v>
      </c>
      <c r="F2" s="46">
        <f>D2-B2</f>
        <v>3</v>
      </c>
      <c r="G2" s="46">
        <f>SUM(P6:P54)</f>
        <v>0</v>
      </c>
      <c r="H2" s="46">
        <f>SUM(Q6:Q54)</f>
        <v>0</v>
      </c>
      <c r="I2" s="37">
        <f>'1. Retreat Dates'!E5</f>
        <v>0.02</v>
      </c>
      <c r="J2" s="126" t="e">
        <f>1-((H3+J3)/(F23+F40+F56))-I2</f>
        <v>#DIV/0!</v>
      </c>
      <c r="K2" s="47"/>
      <c r="L2" s="48" t="e">
        <f>SUM(I6:I20)/SUM(P6:P20)</f>
        <v>#DIV/0!</v>
      </c>
      <c r="M2" s="48" t="e">
        <f>(SUM(I33:I38)+SUM(I49:I54))/SUM(P33:P54)</f>
        <v>#DIV/0!</v>
      </c>
      <c r="O2" s="49" t="e">
        <f>I23+I40+I56</f>
        <v>#DIV/0!</v>
      </c>
      <c r="R2" s="50" t="s">
        <v>86</v>
      </c>
      <c r="S2" s="50" t="s">
        <v>91</v>
      </c>
      <c r="T2" s="51">
        <v>65</v>
      </c>
      <c r="U2" s="17" t="s">
        <v>126</v>
      </c>
    </row>
    <row r="3" spans="1:21" ht="19" customHeight="1" thickBot="1" x14ac:dyDescent="0.4">
      <c r="G3" s="52" t="s">
        <v>142</v>
      </c>
      <c r="H3" s="127">
        <v>0</v>
      </c>
      <c r="I3" s="53" t="s">
        <v>143</v>
      </c>
      <c r="J3" s="128">
        <v>0</v>
      </c>
      <c r="K3" s="49" t="e">
        <f>J23+J40+J56</f>
        <v>#DIV/0!</v>
      </c>
      <c r="O3" s="49" t="e">
        <f>J23+J28+J40+J45+J56+J60+J63+J67+J84+J86</f>
        <v>#DIV/0!</v>
      </c>
      <c r="R3" s="43" t="s">
        <v>87</v>
      </c>
      <c r="S3" s="54" t="s">
        <v>90</v>
      </c>
      <c r="T3" s="55">
        <v>75</v>
      </c>
    </row>
    <row r="4" spans="1:21" x14ac:dyDescent="0.35">
      <c r="A4" s="56" t="s">
        <v>41</v>
      </c>
      <c r="B4" s="57"/>
      <c r="C4" s="57"/>
      <c r="D4" s="57"/>
      <c r="E4" s="57"/>
      <c r="F4" s="57"/>
      <c r="J4" s="58"/>
      <c r="K4" s="59"/>
      <c r="O4" s="49" t="e">
        <f>O2-O3</f>
        <v>#DIV/0!</v>
      </c>
      <c r="S4" s="54" t="s">
        <v>109</v>
      </c>
      <c r="T4" s="55">
        <v>130</v>
      </c>
    </row>
    <row r="5" spans="1:21" ht="29" x14ac:dyDescent="0.35">
      <c r="A5" s="60"/>
      <c r="B5" s="41" t="s">
        <v>88</v>
      </c>
      <c r="C5" s="41" t="s">
        <v>54</v>
      </c>
      <c r="D5" s="41" t="s">
        <v>89</v>
      </c>
      <c r="E5" s="41" t="s">
        <v>83</v>
      </c>
      <c r="F5" s="41" t="s">
        <v>98</v>
      </c>
      <c r="G5" s="41" t="s">
        <v>96</v>
      </c>
      <c r="H5" s="41" t="s">
        <v>97</v>
      </c>
      <c r="I5" s="41" t="s">
        <v>104</v>
      </c>
      <c r="J5" s="61" t="s">
        <v>103</v>
      </c>
      <c r="K5" s="62"/>
      <c r="O5" s="41" t="s">
        <v>106</v>
      </c>
      <c r="P5" s="41" t="s">
        <v>101</v>
      </c>
      <c r="Q5" s="41" t="s">
        <v>87</v>
      </c>
      <c r="S5" s="54" t="s">
        <v>124</v>
      </c>
      <c r="T5" s="55">
        <v>60</v>
      </c>
    </row>
    <row r="6" spans="1:21" ht="15" thickBot="1" x14ac:dyDescent="0.4">
      <c r="A6" s="63" t="s">
        <v>117</v>
      </c>
      <c r="B6" s="64" t="s">
        <v>86</v>
      </c>
      <c r="C6" s="57">
        <f>IF(D6="Zero",0,1)</f>
        <v>0</v>
      </c>
      <c r="D6" s="64" t="s">
        <v>94</v>
      </c>
      <c r="E6" s="65">
        <f>VLOOKUP(D6,$S$13:$T$17,2)</f>
        <v>0</v>
      </c>
      <c r="F6" s="65">
        <f>E6*$F$2</f>
        <v>0</v>
      </c>
      <c r="G6" s="66" t="e">
        <f>$I$2+$J$2</f>
        <v>#DIV/0!</v>
      </c>
      <c r="H6" s="65" t="e">
        <f t="shared" ref="H6:H20" si="0">(IF(B6="Guest",(($J$28+$J$45+$J$60+$J$63+$J$67+$J$84+$J$86+$O$23+$O$39+$O$55))/$G$2,0))*C6</f>
        <v>#DIV/0!</v>
      </c>
      <c r="I6" s="48" t="e">
        <f>IF(B6="Guest",F6-(F6*G6)+H6,0)</f>
        <v>#DIV/0!</v>
      </c>
      <c r="J6" s="67" t="e">
        <f>F6-(F6*G6)</f>
        <v>#DIV/0!</v>
      </c>
      <c r="K6" s="68"/>
      <c r="O6" s="17">
        <f>IF(B6="Staff",J6,0)</f>
        <v>0</v>
      </c>
      <c r="P6" s="17">
        <f>IF(B6="Guest",1,0)*C6</f>
        <v>0</v>
      </c>
      <c r="Q6" s="17">
        <f>IF(B6="Staff",1,0)*C6</f>
        <v>0</v>
      </c>
      <c r="S6" s="54" t="s">
        <v>94</v>
      </c>
      <c r="T6" s="55">
        <v>0</v>
      </c>
    </row>
    <row r="7" spans="1:21" x14ac:dyDescent="0.35">
      <c r="A7" s="60" t="s">
        <v>121</v>
      </c>
      <c r="B7" s="69" t="s">
        <v>86</v>
      </c>
      <c r="C7" s="17">
        <f t="shared" ref="C7:C20" si="1">IF(D7="Zero",0,1)</f>
        <v>0</v>
      </c>
      <c r="D7" s="69" t="s">
        <v>94</v>
      </c>
      <c r="E7" s="70">
        <f t="shared" ref="E7:E9" si="2">VLOOKUP(D7,$S$13:$T$17,2)</f>
        <v>0</v>
      </c>
      <c r="F7" s="70">
        <f t="shared" ref="F7:F20" si="3">E7*$F$2</f>
        <v>0</v>
      </c>
      <c r="G7" s="71" t="e">
        <f t="shared" ref="G7:G20" si="4">$I$2+$J$2</f>
        <v>#DIV/0!</v>
      </c>
      <c r="H7" s="70" t="e">
        <f t="shared" si="0"/>
        <v>#DIV/0!</v>
      </c>
      <c r="I7" s="72" t="e">
        <f t="shared" ref="I7:I20" si="5">IF(B7="Guest",F7-(F7*G7)+H7,0)</f>
        <v>#DIV/0!</v>
      </c>
      <c r="J7" s="73" t="e">
        <f t="shared" ref="J7:J20" si="6">F7-(F7*G7)</f>
        <v>#DIV/0!</v>
      </c>
      <c r="K7" s="74"/>
      <c r="O7" s="17">
        <f t="shared" ref="O7:O54" si="7">IF(B7="Staff",J7,0)</f>
        <v>0</v>
      </c>
      <c r="P7" s="17">
        <f t="shared" ref="P7:P54" si="8">IF(B7="Guest",1,0)*C7</f>
        <v>0</v>
      </c>
      <c r="Q7" s="17">
        <f t="shared" ref="Q7:Q54" si="9">IF(B7="Staff",1,0)*C7</f>
        <v>0</v>
      </c>
      <c r="S7" s="50" t="s">
        <v>109</v>
      </c>
      <c r="T7" s="51">
        <v>150</v>
      </c>
      <c r="U7" s="17" t="s">
        <v>127</v>
      </c>
    </row>
    <row r="8" spans="1:21" x14ac:dyDescent="0.35">
      <c r="A8" s="60"/>
      <c r="B8" s="69" t="s">
        <v>86</v>
      </c>
      <c r="C8" s="17">
        <f t="shared" si="1"/>
        <v>0</v>
      </c>
      <c r="D8" s="69" t="s">
        <v>94</v>
      </c>
      <c r="E8" s="70">
        <f t="shared" si="2"/>
        <v>0</v>
      </c>
      <c r="F8" s="70">
        <f t="shared" si="3"/>
        <v>0</v>
      </c>
      <c r="G8" s="71" t="e">
        <f t="shared" si="4"/>
        <v>#DIV/0!</v>
      </c>
      <c r="H8" s="70" t="e">
        <f t="shared" si="0"/>
        <v>#DIV/0!</v>
      </c>
      <c r="I8" s="72" t="e">
        <f t="shared" si="5"/>
        <v>#DIV/0!</v>
      </c>
      <c r="J8" s="73" t="e">
        <f t="shared" si="6"/>
        <v>#DIV/0!</v>
      </c>
      <c r="K8" s="74"/>
      <c r="O8" s="17">
        <f t="shared" si="7"/>
        <v>0</v>
      </c>
      <c r="P8" s="17">
        <f t="shared" si="8"/>
        <v>0</v>
      </c>
      <c r="Q8" s="17">
        <f t="shared" si="9"/>
        <v>0</v>
      </c>
      <c r="S8" s="54" t="s">
        <v>124</v>
      </c>
      <c r="T8" s="55">
        <v>75</v>
      </c>
    </row>
    <row r="9" spans="1:21" x14ac:dyDescent="0.35">
      <c r="A9" s="75"/>
      <c r="B9" s="76" t="s">
        <v>86</v>
      </c>
      <c r="C9" s="77">
        <f t="shared" ref="C9" si="10">IF(D9="Zero",0,1)</f>
        <v>0</v>
      </c>
      <c r="D9" s="76" t="s">
        <v>94</v>
      </c>
      <c r="E9" s="78">
        <f t="shared" si="2"/>
        <v>0</v>
      </c>
      <c r="F9" s="78">
        <f t="shared" ref="F9" si="11">E9*$F$2</f>
        <v>0</v>
      </c>
      <c r="G9" s="79" t="e">
        <f t="shared" si="4"/>
        <v>#DIV/0!</v>
      </c>
      <c r="H9" s="78" t="e">
        <f t="shared" si="0"/>
        <v>#DIV/0!</v>
      </c>
      <c r="I9" s="80" t="e">
        <f t="shared" ref="I9" si="12">IF(B9="Guest",F9-(F9*G9)+H9,0)</f>
        <v>#DIV/0!</v>
      </c>
      <c r="J9" s="81" t="e">
        <f t="shared" ref="J9" si="13">F9-(F9*G9)</f>
        <v>#DIV/0!</v>
      </c>
      <c r="K9" s="82"/>
      <c r="O9" s="17">
        <f t="shared" si="7"/>
        <v>0</v>
      </c>
      <c r="P9" s="17">
        <f t="shared" si="8"/>
        <v>0</v>
      </c>
      <c r="Q9" s="17">
        <f t="shared" si="9"/>
        <v>0</v>
      </c>
      <c r="S9" s="54" t="s">
        <v>93</v>
      </c>
      <c r="T9" s="55">
        <v>75</v>
      </c>
    </row>
    <row r="10" spans="1:21" x14ac:dyDescent="0.35">
      <c r="A10" s="60" t="s">
        <v>118</v>
      </c>
      <c r="B10" s="69" t="s">
        <v>86</v>
      </c>
      <c r="C10" s="17">
        <f t="shared" si="1"/>
        <v>0</v>
      </c>
      <c r="D10" s="69" t="s">
        <v>94</v>
      </c>
      <c r="E10" s="70">
        <f>VLOOKUP(D10,$S$2:$T$6,2)</f>
        <v>0</v>
      </c>
      <c r="F10" s="70">
        <f t="shared" si="3"/>
        <v>0</v>
      </c>
      <c r="G10" s="71" t="e">
        <f t="shared" si="4"/>
        <v>#DIV/0!</v>
      </c>
      <c r="H10" s="70" t="e">
        <f t="shared" si="0"/>
        <v>#DIV/0!</v>
      </c>
      <c r="I10" s="72" t="e">
        <f t="shared" si="5"/>
        <v>#DIV/0!</v>
      </c>
      <c r="J10" s="73" t="e">
        <f t="shared" si="6"/>
        <v>#DIV/0!</v>
      </c>
      <c r="K10" s="82"/>
      <c r="O10" s="17">
        <f t="shared" si="7"/>
        <v>0</v>
      </c>
      <c r="P10" s="17">
        <f t="shared" si="8"/>
        <v>0</v>
      </c>
      <c r="Q10" s="17">
        <f t="shared" si="9"/>
        <v>0</v>
      </c>
      <c r="S10" s="54" t="s">
        <v>92</v>
      </c>
      <c r="T10" s="55">
        <v>85</v>
      </c>
    </row>
    <row r="11" spans="1:21" x14ac:dyDescent="0.35">
      <c r="A11" s="60" t="s">
        <v>122</v>
      </c>
      <c r="B11" s="69" t="s">
        <v>86</v>
      </c>
      <c r="C11" s="17">
        <f t="shared" si="1"/>
        <v>0</v>
      </c>
      <c r="D11" s="69" t="s">
        <v>94</v>
      </c>
      <c r="E11" s="70">
        <f t="shared" ref="E11:E12" si="14">VLOOKUP(D11,$S$2:$T$6,2)</f>
        <v>0</v>
      </c>
      <c r="F11" s="70">
        <f t="shared" si="3"/>
        <v>0</v>
      </c>
      <c r="G11" s="71" t="e">
        <f t="shared" si="4"/>
        <v>#DIV/0!</v>
      </c>
      <c r="H11" s="70" t="e">
        <f t="shared" si="0"/>
        <v>#DIV/0!</v>
      </c>
      <c r="I11" s="72" t="e">
        <f t="shared" si="5"/>
        <v>#DIV/0!</v>
      </c>
      <c r="J11" s="73" t="e">
        <f t="shared" si="6"/>
        <v>#DIV/0!</v>
      </c>
      <c r="K11" s="83"/>
      <c r="O11" s="17">
        <f t="shared" si="7"/>
        <v>0</v>
      </c>
      <c r="P11" s="17">
        <f t="shared" si="8"/>
        <v>0</v>
      </c>
      <c r="Q11" s="17">
        <f t="shared" si="9"/>
        <v>0</v>
      </c>
      <c r="S11" s="54" t="s">
        <v>94</v>
      </c>
      <c r="T11" s="55">
        <v>0</v>
      </c>
    </row>
    <row r="12" spans="1:21" ht="15" thickBot="1" x14ac:dyDescent="0.4">
      <c r="A12" s="60"/>
      <c r="B12" s="69" t="s">
        <v>86</v>
      </c>
      <c r="C12" s="17">
        <f t="shared" si="1"/>
        <v>0</v>
      </c>
      <c r="D12" s="69" t="s">
        <v>94</v>
      </c>
      <c r="E12" s="70">
        <f t="shared" si="14"/>
        <v>0</v>
      </c>
      <c r="F12" s="70">
        <f t="shared" si="3"/>
        <v>0</v>
      </c>
      <c r="G12" s="71" t="e">
        <f t="shared" si="4"/>
        <v>#DIV/0!</v>
      </c>
      <c r="H12" s="70" t="e">
        <f t="shared" si="0"/>
        <v>#DIV/0!</v>
      </c>
      <c r="I12" s="72" t="e">
        <f t="shared" si="5"/>
        <v>#DIV/0!</v>
      </c>
      <c r="J12" s="73" t="e">
        <f t="shared" si="6"/>
        <v>#DIV/0!</v>
      </c>
      <c r="K12" s="84"/>
      <c r="O12" s="17">
        <f t="shared" si="7"/>
        <v>0</v>
      </c>
      <c r="P12" s="17">
        <f t="shared" si="8"/>
        <v>0</v>
      </c>
      <c r="Q12" s="17">
        <f t="shared" si="9"/>
        <v>0</v>
      </c>
      <c r="S12" s="54"/>
      <c r="T12" s="55"/>
    </row>
    <row r="13" spans="1:21" x14ac:dyDescent="0.35">
      <c r="A13" s="63" t="s">
        <v>119</v>
      </c>
      <c r="B13" s="64" t="s">
        <v>86</v>
      </c>
      <c r="C13" s="57">
        <f t="shared" si="1"/>
        <v>0</v>
      </c>
      <c r="D13" s="64" t="s">
        <v>94</v>
      </c>
      <c r="E13" s="65">
        <f>VLOOKUP(D13,$S$7:$T$11,2)</f>
        <v>0</v>
      </c>
      <c r="F13" s="65">
        <f t="shared" si="3"/>
        <v>0</v>
      </c>
      <c r="G13" s="66" t="e">
        <f t="shared" si="4"/>
        <v>#DIV/0!</v>
      </c>
      <c r="H13" s="65" t="e">
        <f t="shared" si="0"/>
        <v>#DIV/0!</v>
      </c>
      <c r="I13" s="48" t="e">
        <f t="shared" si="5"/>
        <v>#DIV/0!</v>
      </c>
      <c r="J13" s="67" t="e">
        <f t="shared" si="6"/>
        <v>#DIV/0!</v>
      </c>
      <c r="K13" s="82"/>
      <c r="O13" s="17">
        <f t="shared" si="7"/>
        <v>0</v>
      </c>
      <c r="P13" s="17">
        <f t="shared" si="8"/>
        <v>0</v>
      </c>
      <c r="Q13" s="17">
        <f t="shared" si="9"/>
        <v>0</v>
      </c>
      <c r="S13" s="50" t="s">
        <v>109</v>
      </c>
      <c r="T13" s="51">
        <v>160</v>
      </c>
      <c r="U13" s="17" t="s">
        <v>125</v>
      </c>
    </row>
    <row r="14" spans="1:21" x14ac:dyDescent="0.35">
      <c r="A14" s="60" t="s">
        <v>123</v>
      </c>
      <c r="B14" s="69" t="s">
        <v>86</v>
      </c>
      <c r="C14" s="17">
        <f t="shared" si="1"/>
        <v>0</v>
      </c>
      <c r="D14" s="69" t="s">
        <v>94</v>
      </c>
      <c r="E14" s="70">
        <f>VLOOKUP(D14,$S$7:$T$11,2)</f>
        <v>0</v>
      </c>
      <c r="F14" s="70">
        <f t="shared" si="3"/>
        <v>0</v>
      </c>
      <c r="G14" s="71" t="e">
        <f t="shared" si="4"/>
        <v>#DIV/0!</v>
      </c>
      <c r="H14" s="70" t="e">
        <f t="shared" si="0"/>
        <v>#DIV/0!</v>
      </c>
      <c r="I14" s="72" t="e">
        <f t="shared" si="5"/>
        <v>#DIV/0!</v>
      </c>
      <c r="J14" s="73" t="e">
        <f t="shared" si="6"/>
        <v>#DIV/0!</v>
      </c>
      <c r="K14" s="82"/>
      <c r="O14" s="17">
        <f t="shared" si="7"/>
        <v>0</v>
      </c>
      <c r="P14" s="17">
        <f t="shared" si="8"/>
        <v>0</v>
      </c>
      <c r="Q14" s="17">
        <f t="shared" si="9"/>
        <v>0</v>
      </c>
      <c r="S14" s="54" t="s">
        <v>124</v>
      </c>
      <c r="T14" s="55">
        <v>80</v>
      </c>
    </row>
    <row r="15" spans="1:21" x14ac:dyDescent="0.35">
      <c r="A15" s="60"/>
      <c r="B15" s="69" t="s">
        <v>86</v>
      </c>
      <c r="C15" s="17">
        <f t="shared" si="1"/>
        <v>0</v>
      </c>
      <c r="D15" s="69" t="s">
        <v>94</v>
      </c>
      <c r="E15" s="70">
        <f>VLOOKUP(D15,$S$7:$T$11,2)</f>
        <v>0</v>
      </c>
      <c r="F15" s="70">
        <f t="shared" si="3"/>
        <v>0</v>
      </c>
      <c r="G15" s="71" t="e">
        <f t="shared" si="4"/>
        <v>#DIV/0!</v>
      </c>
      <c r="H15" s="70" t="e">
        <f t="shared" si="0"/>
        <v>#DIV/0!</v>
      </c>
      <c r="I15" s="72" t="e">
        <f t="shared" si="5"/>
        <v>#DIV/0!</v>
      </c>
      <c r="J15" s="73" t="e">
        <f t="shared" si="6"/>
        <v>#DIV/0!</v>
      </c>
      <c r="K15" s="82"/>
      <c r="O15" s="17">
        <f t="shared" si="7"/>
        <v>0</v>
      </c>
      <c r="P15" s="17">
        <f t="shared" si="8"/>
        <v>0</v>
      </c>
      <c r="Q15" s="17">
        <f t="shared" si="9"/>
        <v>0</v>
      </c>
      <c r="S15" s="54" t="s">
        <v>93</v>
      </c>
      <c r="T15" s="55">
        <v>80</v>
      </c>
    </row>
    <row r="16" spans="1:21" x14ac:dyDescent="0.35">
      <c r="A16" s="60"/>
      <c r="B16" s="69" t="s">
        <v>86</v>
      </c>
      <c r="C16" s="17">
        <f t="shared" ref="C16" si="15">IF(D16="Zero",0,1)</f>
        <v>0</v>
      </c>
      <c r="D16" s="69" t="s">
        <v>94</v>
      </c>
      <c r="E16" s="78">
        <f>VLOOKUP(D16,$S$7:$T$11,2)</f>
        <v>0</v>
      </c>
      <c r="F16" s="78">
        <f t="shared" ref="F16" si="16">E16*$F$2</f>
        <v>0</v>
      </c>
      <c r="G16" s="79" t="e">
        <f t="shared" si="4"/>
        <v>#DIV/0!</v>
      </c>
      <c r="H16" s="78" t="e">
        <f t="shared" si="0"/>
        <v>#DIV/0!</v>
      </c>
      <c r="I16" s="80" t="e">
        <f t="shared" ref="I16" si="17">IF(B16="Guest",F16-(F16*G16)+H16,0)</f>
        <v>#DIV/0!</v>
      </c>
      <c r="J16" s="73" t="e">
        <f t="shared" ref="J16" si="18">F16-(F16*G16)</f>
        <v>#DIV/0!</v>
      </c>
      <c r="K16" s="82"/>
      <c r="O16" s="17">
        <f t="shared" si="7"/>
        <v>0</v>
      </c>
      <c r="P16" s="17">
        <f t="shared" si="8"/>
        <v>0</v>
      </c>
      <c r="Q16" s="17">
        <f t="shared" si="9"/>
        <v>0</v>
      </c>
      <c r="S16" s="54" t="s">
        <v>92</v>
      </c>
      <c r="T16" s="55">
        <v>90</v>
      </c>
    </row>
    <row r="17" spans="1:21" x14ac:dyDescent="0.35">
      <c r="A17" s="63" t="s">
        <v>120</v>
      </c>
      <c r="B17" s="64" t="s">
        <v>86</v>
      </c>
      <c r="C17" s="57">
        <f t="shared" si="1"/>
        <v>0</v>
      </c>
      <c r="D17" s="64" t="s">
        <v>94</v>
      </c>
      <c r="E17" s="65">
        <f>VLOOKUP(D17,$S$33:$T$37,2)</f>
        <v>0</v>
      </c>
      <c r="F17" s="70">
        <f t="shared" si="3"/>
        <v>0</v>
      </c>
      <c r="G17" s="71" t="e">
        <f t="shared" si="4"/>
        <v>#DIV/0!</v>
      </c>
      <c r="H17" s="70" t="e">
        <f t="shared" si="0"/>
        <v>#DIV/0!</v>
      </c>
      <c r="I17" s="72" t="e">
        <f t="shared" si="5"/>
        <v>#DIV/0!</v>
      </c>
      <c r="J17" s="67" t="e">
        <f t="shared" si="6"/>
        <v>#DIV/0!</v>
      </c>
      <c r="K17" s="82"/>
      <c r="O17" s="17">
        <f t="shared" si="7"/>
        <v>0</v>
      </c>
      <c r="P17" s="17">
        <f t="shared" si="8"/>
        <v>0</v>
      </c>
      <c r="Q17" s="17">
        <f t="shared" si="9"/>
        <v>0</v>
      </c>
      <c r="S17" s="54" t="s">
        <v>94</v>
      </c>
      <c r="T17" s="55">
        <v>0</v>
      </c>
    </row>
    <row r="18" spans="1:21" x14ac:dyDescent="0.35">
      <c r="A18" s="60" t="s">
        <v>123</v>
      </c>
      <c r="B18" s="69" t="s">
        <v>86</v>
      </c>
      <c r="C18" s="17">
        <f t="shared" si="1"/>
        <v>0</v>
      </c>
      <c r="D18" s="69" t="s">
        <v>94</v>
      </c>
      <c r="E18" s="70">
        <f>VLOOKUP(D18,$S$33:$T$37,2)</f>
        <v>0</v>
      </c>
      <c r="F18" s="70">
        <f t="shared" si="3"/>
        <v>0</v>
      </c>
      <c r="G18" s="71" t="e">
        <f t="shared" si="4"/>
        <v>#DIV/0!</v>
      </c>
      <c r="H18" s="70" t="e">
        <f t="shared" si="0"/>
        <v>#DIV/0!</v>
      </c>
      <c r="I18" s="72" t="e">
        <f t="shared" si="5"/>
        <v>#DIV/0!</v>
      </c>
      <c r="J18" s="73" t="e">
        <f t="shared" si="6"/>
        <v>#DIV/0!</v>
      </c>
      <c r="K18" s="82"/>
      <c r="O18" s="17">
        <f t="shared" si="7"/>
        <v>0</v>
      </c>
      <c r="P18" s="17">
        <f t="shared" si="8"/>
        <v>0</v>
      </c>
      <c r="Q18" s="17">
        <f t="shared" si="9"/>
        <v>0</v>
      </c>
      <c r="S18" s="54"/>
      <c r="T18" s="55"/>
    </row>
    <row r="19" spans="1:21" x14ac:dyDescent="0.35">
      <c r="A19" s="60"/>
      <c r="B19" s="69" t="s">
        <v>86</v>
      </c>
      <c r="C19" s="17">
        <f t="shared" si="1"/>
        <v>0</v>
      </c>
      <c r="D19" s="69" t="s">
        <v>94</v>
      </c>
      <c r="E19" s="78">
        <f>VLOOKUP(D19,$S$33:$T$37,2)</f>
        <v>0</v>
      </c>
      <c r="F19" s="78">
        <f t="shared" si="3"/>
        <v>0</v>
      </c>
      <c r="G19" s="79" t="e">
        <f t="shared" si="4"/>
        <v>#DIV/0!</v>
      </c>
      <c r="H19" s="78" t="e">
        <f t="shared" si="0"/>
        <v>#DIV/0!</v>
      </c>
      <c r="I19" s="80" t="e">
        <f t="shared" si="5"/>
        <v>#DIV/0!</v>
      </c>
      <c r="J19" s="73" t="e">
        <f t="shared" si="6"/>
        <v>#DIV/0!</v>
      </c>
      <c r="K19" s="82"/>
      <c r="O19" s="17">
        <f t="shared" si="7"/>
        <v>0</v>
      </c>
      <c r="P19" s="17">
        <f t="shared" si="8"/>
        <v>0</v>
      </c>
      <c r="Q19" s="17">
        <f t="shared" si="9"/>
        <v>0</v>
      </c>
      <c r="S19" s="63" t="s">
        <v>124</v>
      </c>
      <c r="T19" s="85">
        <v>40</v>
      </c>
      <c r="U19" s="17" t="s">
        <v>140</v>
      </c>
    </row>
    <row r="20" spans="1:21" x14ac:dyDescent="0.35">
      <c r="A20" s="86" t="s">
        <v>130</v>
      </c>
      <c r="B20" s="87" t="s">
        <v>86</v>
      </c>
      <c r="C20" s="88">
        <f t="shared" si="1"/>
        <v>0</v>
      </c>
      <c r="D20" s="87" t="s">
        <v>94</v>
      </c>
      <c r="E20" s="89">
        <f>VLOOKUP(D20,$S$27:$T$28,2)</f>
        <v>0</v>
      </c>
      <c r="F20" s="89">
        <f t="shared" si="3"/>
        <v>0</v>
      </c>
      <c r="G20" s="90" t="e">
        <f t="shared" si="4"/>
        <v>#DIV/0!</v>
      </c>
      <c r="H20" s="89" t="e">
        <f t="shared" si="0"/>
        <v>#DIV/0!</v>
      </c>
      <c r="I20" s="91" t="e">
        <f t="shared" si="5"/>
        <v>#DIV/0!</v>
      </c>
      <c r="J20" s="92" t="e">
        <f t="shared" si="6"/>
        <v>#DIV/0!</v>
      </c>
      <c r="K20" s="82"/>
      <c r="O20" s="17">
        <f t="shared" si="7"/>
        <v>0</v>
      </c>
      <c r="P20" s="17">
        <f t="shared" si="8"/>
        <v>0</v>
      </c>
      <c r="Q20" s="17">
        <f t="shared" si="9"/>
        <v>0</v>
      </c>
      <c r="S20" s="60" t="s">
        <v>93</v>
      </c>
      <c r="T20" s="58">
        <v>45</v>
      </c>
    </row>
    <row r="21" spans="1:21" ht="15" thickBot="1" x14ac:dyDescent="0.4">
      <c r="A21" s="60"/>
      <c r="H21" s="70"/>
      <c r="J21" s="58"/>
      <c r="K21" s="58"/>
      <c r="O21" s="93">
        <f>SUM(O6:O20)</f>
        <v>0</v>
      </c>
      <c r="S21" s="60" t="s">
        <v>92</v>
      </c>
      <c r="T21" s="58">
        <v>75</v>
      </c>
    </row>
    <row r="22" spans="1:21" x14ac:dyDescent="0.35">
      <c r="A22" s="60"/>
      <c r="H22" s="70"/>
      <c r="J22" s="58"/>
      <c r="K22" s="58"/>
      <c r="S22" s="60" t="s">
        <v>94</v>
      </c>
      <c r="T22" s="58">
        <v>0</v>
      </c>
    </row>
    <row r="23" spans="1:21" x14ac:dyDescent="0.35">
      <c r="A23" s="60" t="s">
        <v>105</v>
      </c>
      <c r="C23" s="17">
        <f>SUM(C6:C21)</f>
        <v>0</v>
      </c>
      <c r="E23" s="49">
        <f>SUM(E6:E20)</f>
        <v>0</v>
      </c>
      <c r="F23" s="49">
        <f>SUM(F6:F20)</f>
        <v>0</v>
      </c>
      <c r="G23" s="94" t="e">
        <f>I2+J2</f>
        <v>#DIV/0!</v>
      </c>
      <c r="H23" s="49" t="e">
        <f>SUM(H6:H20)</f>
        <v>#DIV/0!</v>
      </c>
      <c r="I23" s="49" t="e">
        <f>SUM(I6:I20)</f>
        <v>#DIV/0!</v>
      </c>
      <c r="J23" s="73" t="e">
        <f>SUM(J6:J20)</f>
        <v>#DIV/0!</v>
      </c>
      <c r="K23" s="58"/>
      <c r="S23" s="60"/>
      <c r="T23" s="58"/>
    </row>
    <row r="24" spans="1:21" ht="15" thickBot="1" x14ac:dyDescent="0.4">
      <c r="A24" s="60"/>
      <c r="J24" s="58"/>
      <c r="K24" s="58"/>
      <c r="S24" s="75"/>
      <c r="T24" s="95"/>
    </row>
    <row r="25" spans="1:21" ht="29" x14ac:dyDescent="0.35">
      <c r="A25" s="60"/>
      <c r="G25" s="96" t="s">
        <v>138</v>
      </c>
      <c r="H25" s="97" t="s">
        <v>81</v>
      </c>
      <c r="I25" s="97" t="s">
        <v>67</v>
      </c>
      <c r="J25" s="98" t="s">
        <v>139</v>
      </c>
      <c r="K25" s="58"/>
      <c r="M25" s="99"/>
    </row>
    <row r="26" spans="1:21" ht="15" thickBot="1" x14ac:dyDescent="0.4">
      <c r="A26" s="60"/>
      <c r="B26" s="70"/>
      <c r="C26" s="70"/>
      <c r="D26" s="70"/>
      <c r="E26" s="70"/>
      <c r="F26" s="70"/>
      <c r="G26" s="100">
        <f>E23</f>
        <v>0</v>
      </c>
      <c r="H26" s="101" t="e">
        <f>G23</f>
        <v>#DIV/0!</v>
      </c>
      <c r="I26" s="102" t="e">
        <f>G26*H26</f>
        <v>#DIV/0!</v>
      </c>
      <c r="J26" s="103" t="e">
        <f>G26-I26</f>
        <v>#DIV/0!</v>
      </c>
      <c r="K26" s="58"/>
      <c r="L26" s="49"/>
      <c r="M26" s="55"/>
      <c r="S26" s="17" t="s">
        <v>95</v>
      </c>
    </row>
    <row r="27" spans="1:21" x14ac:dyDescent="0.35">
      <c r="A27" s="60"/>
      <c r="J27" s="58"/>
      <c r="K27" s="58"/>
      <c r="M27" s="104"/>
      <c r="S27" s="50" t="s">
        <v>124</v>
      </c>
      <c r="T27" s="51">
        <v>45</v>
      </c>
      <c r="U27" s="17" t="s">
        <v>129</v>
      </c>
    </row>
    <row r="28" spans="1:21" x14ac:dyDescent="0.35">
      <c r="A28" s="75" t="s">
        <v>69</v>
      </c>
      <c r="B28" s="78">
        <v>180</v>
      </c>
      <c r="C28" s="77"/>
      <c r="D28" s="77"/>
      <c r="E28" s="77"/>
      <c r="F28" s="77"/>
      <c r="G28" s="77"/>
      <c r="H28" s="78">
        <f>IF(C23&gt;0,B28,0)</f>
        <v>0</v>
      </c>
      <c r="I28" s="77"/>
      <c r="J28" s="105">
        <f>H28</f>
        <v>0</v>
      </c>
      <c r="K28" s="95"/>
      <c r="M28" s="55"/>
      <c r="S28" s="54" t="s">
        <v>94</v>
      </c>
      <c r="T28" s="55">
        <v>0</v>
      </c>
    </row>
    <row r="29" spans="1:21" x14ac:dyDescent="0.35">
      <c r="B29" s="70"/>
      <c r="H29" s="70"/>
      <c r="J29" s="49"/>
      <c r="S29" s="54"/>
      <c r="T29" s="55"/>
    </row>
    <row r="30" spans="1:21" x14ac:dyDescent="0.35">
      <c r="S30" s="54"/>
      <c r="T30" s="55"/>
    </row>
    <row r="31" spans="1:21" ht="15" thickBot="1" x14ac:dyDescent="0.4">
      <c r="A31" s="56" t="s">
        <v>71</v>
      </c>
      <c r="B31" s="57"/>
      <c r="C31" s="57"/>
      <c r="D31" s="57"/>
      <c r="E31" s="57"/>
      <c r="F31" s="57"/>
      <c r="G31" s="57"/>
      <c r="H31" s="65"/>
      <c r="I31" s="57"/>
      <c r="J31" s="85"/>
      <c r="K31" s="85"/>
      <c r="S31" s="43"/>
      <c r="T31" s="106"/>
    </row>
    <row r="32" spans="1:21" ht="29" x14ac:dyDescent="0.35">
      <c r="A32" s="60"/>
      <c r="B32" s="41"/>
      <c r="C32" s="41" t="s">
        <v>54</v>
      </c>
      <c r="E32" s="41" t="s">
        <v>83</v>
      </c>
      <c r="F32" s="41" t="s">
        <v>98</v>
      </c>
      <c r="G32" s="41" t="s">
        <v>67</v>
      </c>
      <c r="H32" s="41" t="s">
        <v>97</v>
      </c>
      <c r="I32" s="41" t="s">
        <v>104</v>
      </c>
      <c r="J32" s="61" t="s">
        <v>103</v>
      </c>
      <c r="K32" s="58"/>
    </row>
    <row r="33" spans="1:21" x14ac:dyDescent="0.35">
      <c r="A33" s="63" t="s">
        <v>72</v>
      </c>
      <c r="B33" s="64" t="s">
        <v>86</v>
      </c>
      <c r="C33" s="57">
        <f>IF(D33="Zero",0,1)</f>
        <v>0</v>
      </c>
      <c r="D33" s="64" t="s">
        <v>94</v>
      </c>
      <c r="E33" s="65">
        <f>VLOOKUP(D33,$S$19:$T$22,2)</f>
        <v>0</v>
      </c>
      <c r="F33" s="65">
        <f t="shared" ref="F33:F38" si="19">E33*$F$2</f>
        <v>0</v>
      </c>
      <c r="G33" s="107" t="e">
        <f t="shared" ref="G33:G38" si="20">$I$2+$J$2</f>
        <v>#DIV/0!</v>
      </c>
      <c r="H33" s="65" t="e">
        <f t="shared" ref="H33:H38" si="21">(IF(B33="Guest",(($J$28+$J$45+$J$60+$J$63+$J$67+$J$84+$J$86+$O$23+$O$39+$O$55))/$G$2,0))*C33</f>
        <v>#DIV/0!</v>
      </c>
      <c r="I33" s="48" t="e">
        <f t="shared" ref="I33:I38" si="22">IF(B33="Guest",F33-(F33*G33)+H33,0)</f>
        <v>#DIV/0!</v>
      </c>
      <c r="J33" s="67" t="e">
        <f t="shared" ref="J33:J38" si="23">F33-(F33*G33)</f>
        <v>#DIV/0!</v>
      </c>
      <c r="K33" s="82"/>
      <c r="O33" s="17">
        <f t="shared" si="7"/>
        <v>0</v>
      </c>
      <c r="P33" s="17">
        <f t="shared" si="8"/>
        <v>0</v>
      </c>
      <c r="Q33" s="17">
        <f t="shared" si="9"/>
        <v>0</v>
      </c>
      <c r="S33" s="63" t="s">
        <v>109</v>
      </c>
      <c r="T33" s="85">
        <v>150</v>
      </c>
      <c r="U33" s="17" t="s">
        <v>128</v>
      </c>
    </row>
    <row r="34" spans="1:21" x14ac:dyDescent="0.35">
      <c r="A34" s="60"/>
      <c r="B34" s="69" t="s">
        <v>86</v>
      </c>
      <c r="C34" s="17">
        <f t="shared" ref="C34:C38" si="24">IF(D34="Zero",0,1)</f>
        <v>0</v>
      </c>
      <c r="D34" s="69" t="s">
        <v>94</v>
      </c>
      <c r="E34" s="70">
        <f t="shared" ref="E34:E38" si="25">VLOOKUP(D34,$S$19:$T$22,2)</f>
        <v>0</v>
      </c>
      <c r="F34" s="70">
        <f t="shared" si="19"/>
        <v>0</v>
      </c>
      <c r="G34" s="108" t="e">
        <f t="shared" si="20"/>
        <v>#DIV/0!</v>
      </c>
      <c r="H34" s="70" t="e">
        <f t="shared" si="21"/>
        <v>#DIV/0!</v>
      </c>
      <c r="I34" s="72" t="e">
        <f t="shared" si="22"/>
        <v>#DIV/0!</v>
      </c>
      <c r="J34" s="73" t="e">
        <f t="shared" si="23"/>
        <v>#DIV/0!</v>
      </c>
      <c r="K34" s="82"/>
      <c r="O34" s="17">
        <f t="shared" si="7"/>
        <v>0</v>
      </c>
      <c r="P34" s="17">
        <f t="shared" si="8"/>
        <v>0</v>
      </c>
      <c r="Q34" s="17">
        <f t="shared" si="9"/>
        <v>0</v>
      </c>
      <c r="S34" s="60" t="s">
        <v>124</v>
      </c>
      <c r="T34" s="58">
        <v>75</v>
      </c>
    </row>
    <row r="35" spans="1:21" x14ac:dyDescent="0.35">
      <c r="A35" s="60" t="s">
        <v>73</v>
      </c>
      <c r="B35" s="69" t="s">
        <v>86</v>
      </c>
      <c r="C35" s="17">
        <f t="shared" si="24"/>
        <v>0</v>
      </c>
      <c r="D35" s="69" t="s">
        <v>94</v>
      </c>
      <c r="E35" s="70">
        <f t="shared" si="25"/>
        <v>0</v>
      </c>
      <c r="F35" s="70">
        <f t="shared" si="19"/>
        <v>0</v>
      </c>
      <c r="G35" s="108" t="e">
        <f t="shared" si="20"/>
        <v>#DIV/0!</v>
      </c>
      <c r="H35" s="70" t="e">
        <f t="shared" si="21"/>
        <v>#DIV/0!</v>
      </c>
      <c r="I35" s="72" t="e">
        <f t="shared" si="22"/>
        <v>#DIV/0!</v>
      </c>
      <c r="J35" s="73" t="e">
        <f t="shared" si="23"/>
        <v>#DIV/0!</v>
      </c>
      <c r="K35" s="82"/>
      <c r="O35" s="17">
        <f t="shared" si="7"/>
        <v>0</v>
      </c>
      <c r="P35" s="17">
        <f t="shared" si="8"/>
        <v>0</v>
      </c>
      <c r="Q35" s="17">
        <f t="shared" si="9"/>
        <v>0</v>
      </c>
      <c r="S35" s="60" t="s">
        <v>93</v>
      </c>
      <c r="T35" s="58">
        <v>75</v>
      </c>
    </row>
    <row r="36" spans="1:21" x14ac:dyDescent="0.35">
      <c r="A36" s="60" t="s">
        <v>73</v>
      </c>
      <c r="B36" s="69" t="s">
        <v>86</v>
      </c>
      <c r="C36" s="17">
        <f t="shared" si="24"/>
        <v>0</v>
      </c>
      <c r="D36" s="69" t="s">
        <v>94</v>
      </c>
      <c r="E36" s="70">
        <f t="shared" si="25"/>
        <v>0</v>
      </c>
      <c r="F36" s="70">
        <f t="shared" si="19"/>
        <v>0</v>
      </c>
      <c r="G36" s="108" t="e">
        <f t="shared" si="20"/>
        <v>#DIV/0!</v>
      </c>
      <c r="H36" s="70" t="e">
        <f t="shared" si="21"/>
        <v>#DIV/0!</v>
      </c>
      <c r="I36" s="72" t="e">
        <f t="shared" si="22"/>
        <v>#DIV/0!</v>
      </c>
      <c r="J36" s="73" t="e">
        <f t="shared" si="23"/>
        <v>#DIV/0!</v>
      </c>
      <c r="K36" s="82"/>
      <c r="O36" s="17">
        <f t="shared" si="7"/>
        <v>0</v>
      </c>
      <c r="P36" s="17">
        <f t="shared" si="8"/>
        <v>0</v>
      </c>
      <c r="Q36" s="17">
        <f t="shared" si="9"/>
        <v>0</v>
      </c>
      <c r="S36" s="60" t="s">
        <v>92</v>
      </c>
      <c r="T36" s="58">
        <v>85</v>
      </c>
    </row>
    <row r="37" spans="1:21" x14ac:dyDescent="0.35">
      <c r="A37" s="60" t="s">
        <v>73</v>
      </c>
      <c r="B37" s="69" t="s">
        <v>86</v>
      </c>
      <c r="C37" s="17">
        <f t="shared" si="24"/>
        <v>0</v>
      </c>
      <c r="D37" s="69" t="s">
        <v>94</v>
      </c>
      <c r="E37" s="70">
        <f t="shared" si="25"/>
        <v>0</v>
      </c>
      <c r="F37" s="70">
        <f t="shared" si="19"/>
        <v>0</v>
      </c>
      <c r="G37" s="108" t="e">
        <f t="shared" si="20"/>
        <v>#DIV/0!</v>
      </c>
      <c r="H37" s="70" t="e">
        <f t="shared" si="21"/>
        <v>#DIV/0!</v>
      </c>
      <c r="I37" s="72" t="e">
        <f t="shared" si="22"/>
        <v>#DIV/0!</v>
      </c>
      <c r="J37" s="73" t="e">
        <f t="shared" si="23"/>
        <v>#DIV/0!</v>
      </c>
      <c r="K37" s="82"/>
      <c r="O37" s="17">
        <f t="shared" si="7"/>
        <v>0</v>
      </c>
      <c r="P37" s="17">
        <f t="shared" si="8"/>
        <v>0</v>
      </c>
      <c r="Q37" s="17">
        <f t="shared" si="9"/>
        <v>0</v>
      </c>
      <c r="S37" s="75" t="s">
        <v>94</v>
      </c>
      <c r="T37" s="95">
        <v>0</v>
      </c>
    </row>
    <row r="38" spans="1:21" x14ac:dyDescent="0.35">
      <c r="A38" s="75" t="s">
        <v>73</v>
      </c>
      <c r="B38" s="76" t="s">
        <v>86</v>
      </c>
      <c r="C38" s="77">
        <f t="shared" si="24"/>
        <v>0</v>
      </c>
      <c r="D38" s="76" t="s">
        <v>94</v>
      </c>
      <c r="E38" s="78">
        <f t="shared" si="25"/>
        <v>0</v>
      </c>
      <c r="F38" s="78">
        <f t="shared" si="19"/>
        <v>0</v>
      </c>
      <c r="G38" s="109" t="e">
        <f t="shared" si="20"/>
        <v>#DIV/0!</v>
      </c>
      <c r="H38" s="78" t="e">
        <f t="shared" si="21"/>
        <v>#DIV/0!</v>
      </c>
      <c r="I38" s="80" t="e">
        <f t="shared" si="22"/>
        <v>#DIV/0!</v>
      </c>
      <c r="J38" s="81" t="e">
        <f t="shared" si="23"/>
        <v>#DIV/0!</v>
      </c>
      <c r="K38" s="82"/>
      <c r="O38" s="17">
        <f t="shared" si="7"/>
        <v>0</v>
      </c>
      <c r="P38" s="17">
        <f t="shared" si="8"/>
        <v>0</v>
      </c>
      <c r="Q38" s="17">
        <f t="shared" si="9"/>
        <v>0</v>
      </c>
    </row>
    <row r="39" spans="1:21" ht="15" thickBot="1" x14ac:dyDescent="0.4">
      <c r="A39" s="60"/>
      <c r="H39" s="70"/>
      <c r="J39" s="58"/>
      <c r="K39" s="58"/>
      <c r="O39" s="93">
        <f>SUM(O33:O38)</f>
        <v>0</v>
      </c>
    </row>
    <row r="40" spans="1:21" x14ac:dyDescent="0.35">
      <c r="A40" s="60" t="s">
        <v>105</v>
      </c>
      <c r="C40" s="17">
        <f>SUM(C33:C38)</f>
        <v>0</v>
      </c>
      <c r="E40" s="49">
        <f>SUM(E33:E38)</f>
        <v>0</v>
      </c>
      <c r="F40" s="49">
        <f>SUM(F33:F38)</f>
        <v>0</v>
      </c>
      <c r="G40" s="94" t="e">
        <f>G38</f>
        <v>#DIV/0!</v>
      </c>
      <c r="H40" s="70" t="e">
        <f>SUM(H33:H38)</f>
        <v>#DIV/0!</v>
      </c>
      <c r="I40" s="70" t="e">
        <f>SUM(I33:I38)</f>
        <v>#DIV/0!</v>
      </c>
      <c r="J40" s="73" t="e">
        <f>SUM(J33:J38)</f>
        <v>#DIV/0!</v>
      </c>
      <c r="K40" s="58"/>
    </row>
    <row r="41" spans="1:21" ht="15" thickBot="1" x14ac:dyDescent="0.4">
      <c r="A41" s="60"/>
      <c r="H41" s="49"/>
      <c r="J41" s="58"/>
      <c r="K41" s="58"/>
      <c r="M41" s="99"/>
    </row>
    <row r="42" spans="1:21" ht="29" x14ac:dyDescent="0.35">
      <c r="A42" s="60"/>
      <c r="G42" s="96" t="s">
        <v>82</v>
      </c>
      <c r="H42" s="97" t="s">
        <v>81</v>
      </c>
      <c r="I42" s="97" t="s">
        <v>67</v>
      </c>
      <c r="J42" s="98" t="s">
        <v>84</v>
      </c>
      <c r="K42" s="58"/>
      <c r="L42" s="49"/>
      <c r="M42" s="55"/>
    </row>
    <row r="43" spans="1:21" ht="15" thickBot="1" x14ac:dyDescent="0.4">
      <c r="A43" s="60"/>
      <c r="B43" s="70"/>
      <c r="C43" s="70"/>
      <c r="D43" s="70"/>
      <c r="E43" s="70"/>
      <c r="F43" s="70"/>
      <c r="G43" s="100">
        <f>SUM(E33:E38)</f>
        <v>0</v>
      </c>
      <c r="H43" s="101" t="e">
        <f>G40</f>
        <v>#DIV/0!</v>
      </c>
      <c r="I43" s="102" t="e">
        <f>H43*G43</f>
        <v>#DIV/0!</v>
      </c>
      <c r="J43" s="103" t="e">
        <f>G43-I43</f>
        <v>#DIV/0!</v>
      </c>
      <c r="K43" s="58"/>
      <c r="M43" s="55"/>
    </row>
    <row r="44" spans="1:21" x14ac:dyDescent="0.35">
      <c r="A44" s="60"/>
      <c r="J44" s="58"/>
      <c r="K44" s="58"/>
      <c r="M44" s="55"/>
    </row>
    <row r="45" spans="1:21" x14ac:dyDescent="0.35">
      <c r="A45" s="75" t="s">
        <v>74</v>
      </c>
      <c r="B45" s="77">
        <v>50</v>
      </c>
      <c r="C45" s="77"/>
      <c r="D45" s="77"/>
      <c r="E45" s="77"/>
      <c r="F45" s="77"/>
      <c r="G45" s="77"/>
      <c r="H45" s="78">
        <f>IF(C40&gt;0,B45,0)</f>
        <v>0</v>
      </c>
      <c r="I45" s="78"/>
      <c r="J45" s="81">
        <f>H45</f>
        <v>0</v>
      </c>
      <c r="K45" s="95"/>
    </row>
    <row r="47" spans="1:21" x14ac:dyDescent="0.35">
      <c r="A47" s="56" t="s">
        <v>75</v>
      </c>
      <c r="B47" s="57"/>
      <c r="C47" s="57"/>
      <c r="D47" s="57"/>
      <c r="E47" s="57"/>
      <c r="F47" s="57"/>
      <c r="G47" s="57"/>
      <c r="H47" s="65"/>
      <c r="I47" s="57"/>
      <c r="J47" s="85"/>
      <c r="K47" s="85"/>
    </row>
    <row r="48" spans="1:21" ht="29" x14ac:dyDescent="0.35">
      <c r="A48" s="60"/>
      <c r="B48" s="41"/>
      <c r="C48" s="41" t="s">
        <v>54</v>
      </c>
      <c r="E48" s="41" t="s">
        <v>83</v>
      </c>
      <c r="F48" s="41" t="s">
        <v>98</v>
      </c>
      <c r="G48" s="41" t="s">
        <v>67</v>
      </c>
      <c r="H48" s="41" t="s">
        <v>97</v>
      </c>
      <c r="I48" s="41" t="s">
        <v>104</v>
      </c>
      <c r="J48" s="61" t="s">
        <v>103</v>
      </c>
      <c r="K48" s="58"/>
    </row>
    <row r="49" spans="1:17" x14ac:dyDescent="0.35">
      <c r="A49" s="63" t="s">
        <v>72</v>
      </c>
      <c r="B49" s="64" t="s">
        <v>86</v>
      </c>
      <c r="C49" s="57">
        <f>IF(D49="Zero",0,1)</f>
        <v>0</v>
      </c>
      <c r="D49" s="64" t="s">
        <v>94</v>
      </c>
      <c r="E49" s="65">
        <f>VLOOKUP(D49,$S$19:$T$22,2)</f>
        <v>0</v>
      </c>
      <c r="F49" s="65">
        <f t="shared" ref="F49:F54" si="26">E49*$F$2</f>
        <v>0</v>
      </c>
      <c r="G49" s="107" t="e">
        <f t="shared" ref="G49:G54" si="27">$I$2+$J$2</f>
        <v>#DIV/0!</v>
      </c>
      <c r="H49" s="65" t="e">
        <f t="shared" ref="H49:H54" si="28">(IF(B49="Guest",(($J$28+$J$45+$J$60+$J$63+$J$67+$J$84+$J$86+$O$23+$O$39+$O$55))/$G$2,0))*C49</f>
        <v>#DIV/0!</v>
      </c>
      <c r="I49" s="48" t="e">
        <f t="shared" ref="I49:I54" si="29">IF(B49="Guest",F49-(F49*G49)+H49,0)</f>
        <v>#DIV/0!</v>
      </c>
      <c r="J49" s="67" t="e">
        <f t="shared" ref="J49:J54" si="30">F49-(F49*G49)</f>
        <v>#DIV/0!</v>
      </c>
      <c r="K49" s="82"/>
      <c r="O49" s="17">
        <f t="shared" si="7"/>
        <v>0</v>
      </c>
      <c r="P49" s="17">
        <f t="shared" si="8"/>
        <v>0</v>
      </c>
      <c r="Q49" s="17">
        <f t="shared" si="9"/>
        <v>0</v>
      </c>
    </row>
    <row r="50" spans="1:17" x14ac:dyDescent="0.35">
      <c r="A50" s="60"/>
      <c r="B50" s="69" t="s">
        <v>86</v>
      </c>
      <c r="C50" s="17">
        <f t="shared" ref="C50:C54" si="31">IF(D50="Zero",0,1)</f>
        <v>0</v>
      </c>
      <c r="D50" s="69" t="s">
        <v>94</v>
      </c>
      <c r="E50" s="70">
        <f t="shared" ref="E50:E54" si="32">VLOOKUP(D50,$S$19:$T$22,2)</f>
        <v>0</v>
      </c>
      <c r="F50" s="70">
        <f t="shared" si="26"/>
        <v>0</v>
      </c>
      <c r="G50" s="108" t="e">
        <f t="shared" si="27"/>
        <v>#DIV/0!</v>
      </c>
      <c r="H50" s="70" t="e">
        <f t="shared" si="28"/>
        <v>#DIV/0!</v>
      </c>
      <c r="I50" s="72" t="e">
        <f t="shared" si="29"/>
        <v>#DIV/0!</v>
      </c>
      <c r="J50" s="73" t="e">
        <f t="shared" si="30"/>
        <v>#DIV/0!</v>
      </c>
      <c r="K50" s="82"/>
      <c r="O50" s="17">
        <f t="shared" si="7"/>
        <v>0</v>
      </c>
      <c r="P50" s="17">
        <f t="shared" si="8"/>
        <v>0</v>
      </c>
      <c r="Q50" s="17">
        <f t="shared" si="9"/>
        <v>0</v>
      </c>
    </row>
    <row r="51" spans="1:17" x14ac:dyDescent="0.35">
      <c r="A51" s="60" t="s">
        <v>73</v>
      </c>
      <c r="B51" s="69" t="s">
        <v>86</v>
      </c>
      <c r="C51" s="17">
        <f t="shared" si="31"/>
        <v>0</v>
      </c>
      <c r="D51" s="69" t="s">
        <v>94</v>
      </c>
      <c r="E51" s="70">
        <f t="shared" si="32"/>
        <v>0</v>
      </c>
      <c r="F51" s="70">
        <f t="shared" si="26"/>
        <v>0</v>
      </c>
      <c r="G51" s="108" t="e">
        <f t="shared" si="27"/>
        <v>#DIV/0!</v>
      </c>
      <c r="H51" s="70" t="e">
        <f t="shared" si="28"/>
        <v>#DIV/0!</v>
      </c>
      <c r="I51" s="72" t="e">
        <f t="shared" si="29"/>
        <v>#DIV/0!</v>
      </c>
      <c r="J51" s="73" t="e">
        <f t="shared" si="30"/>
        <v>#DIV/0!</v>
      </c>
      <c r="K51" s="82"/>
      <c r="O51" s="17">
        <f t="shared" si="7"/>
        <v>0</v>
      </c>
      <c r="P51" s="17">
        <f t="shared" si="8"/>
        <v>0</v>
      </c>
      <c r="Q51" s="17">
        <f t="shared" si="9"/>
        <v>0</v>
      </c>
    </row>
    <row r="52" spans="1:17" x14ac:dyDescent="0.35">
      <c r="A52" s="60" t="s">
        <v>73</v>
      </c>
      <c r="B52" s="69" t="s">
        <v>86</v>
      </c>
      <c r="C52" s="17">
        <f t="shared" si="31"/>
        <v>0</v>
      </c>
      <c r="D52" s="69" t="s">
        <v>94</v>
      </c>
      <c r="E52" s="70">
        <f t="shared" si="32"/>
        <v>0</v>
      </c>
      <c r="F52" s="70">
        <f t="shared" si="26"/>
        <v>0</v>
      </c>
      <c r="G52" s="108" t="e">
        <f t="shared" si="27"/>
        <v>#DIV/0!</v>
      </c>
      <c r="H52" s="70" t="e">
        <f t="shared" si="28"/>
        <v>#DIV/0!</v>
      </c>
      <c r="I52" s="72" t="e">
        <f t="shared" si="29"/>
        <v>#DIV/0!</v>
      </c>
      <c r="J52" s="73" t="e">
        <f t="shared" si="30"/>
        <v>#DIV/0!</v>
      </c>
      <c r="K52" s="82"/>
      <c r="O52" s="17">
        <f t="shared" si="7"/>
        <v>0</v>
      </c>
      <c r="P52" s="17">
        <f t="shared" si="8"/>
        <v>0</v>
      </c>
      <c r="Q52" s="17">
        <f t="shared" si="9"/>
        <v>0</v>
      </c>
    </row>
    <row r="53" spans="1:17" x14ac:dyDescent="0.35">
      <c r="A53" s="60" t="s">
        <v>73</v>
      </c>
      <c r="B53" s="69" t="s">
        <v>86</v>
      </c>
      <c r="C53" s="17">
        <f t="shared" si="31"/>
        <v>0</v>
      </c>
      <c r="D53" s="69" t="s">
        <v>94</v>
      </c>
      <c r="E53" s="70">
        <f t="shared" si="32"/>
        <v>0</v>
      </c>
      <c r="F53" s="70">
        <f t="shared" si="26"/>
        <v>0</v>
      </c>
      <c r="G53" s="108" t="e">
        <f t="shared" si="27"/>
        <v>#DIV/0!</v>
      </c>
      <c r="H53" s="70" t="e">
        <f t="shared" si="28"/>
        <v>#DIV/0!</v>
      </c>
      <c r="I53" s="72" t="e">
        <f t="shared" si="29"/>
        <v>#DIV/0!</v>
      </c>
      <c r="J53" s="73" t="e">
        <f t="shared" si="30"/>
        <v>#DIV/0!</v>
      </c>
      <c r="K53" s="82"/>
      <c r="O53" s="17">
        <f t="shared" si="7"/>
        <v>0</v>
      </c>
      <c r="P53" s="17">
        <f t="shared" si="8"/>
        <v>0</v>
      </c>
      <c r="Q53" s="17">
        <f t="shared" si="9"/>
        <v>0</v>
      </c>
    </row>
    <row r="54" spans="1:17" x14ac:dyDescent="0.35">
      <c r="A54" s="75" t="s">
        <v>73</v>
      </c>
      <c r="B54" s="76" t="s">
        <v>86</v>
      </c>
      <c r="C54" s="77">
        <f t="shared" si="31"/>
        <v>0</v>
      </c>
      <c r="D54" s="76" t="s">
        <v>94</v>
      </c>
      <c r="E54" s="78">
        <f t="shared" si="32"/>
        <v>0</v>
      </c>
      <c r="F54" s="78">
        <f t="shared" si="26"/>
        <v>0</v>
      </c>
      <c r="G54" s="109" t="e">
        <f t="shared" si="27"/>
        <v>#DIV/0!</v>
      </c>
      <c r="H54" s="78" t="e">
        <f t="shared" si="28"/>
        <v>#DIV/0!</v>
      </c>
      <c r="I54" s="80" t="e">
        <f t="shared" si="29"/>
        <v>#DIV/0!</v>
      </c>
      <c r="J54" s="81" t="e">
        <f t="shared" si="30"/>
        <v>#DIV/0!</v>
      </c>
      <c r="K54" s="82"/>
      <c r="O54" s="17">
        <f t="shared" si="7"/>
        <v>0</v>
      </c>
      <c r="P54" s="17">
        <f t="shared" si="8"/>
        <v>0</v>
      </c>
      <c r="Q54" s="17">
        <f t="shared" si="9"/>
        <v>0</v>
      </c>
    </row>
    <row r="55" spans="1:17" ht="15" thickBot="1" x14ac:dyDescent="0.4">
      <c r="A55" s="60"/>
      <c r="J55" s="58"/>
      <c r="K55" s="58"/>
      <c r="O55" s="93">
        <f>SUM(O49:O54)</f>
        <v>0</v>
      </c>
    </row>
    <row r="56" spans="1:17" x14ac:dyDescent="0.35">
      <c r="A56" s="60" t="s">
        <v>105</v>
      </c>
      <c r="C56" s="17">
        <f>SUM(C49:C54)</f>
        <v>0</v>
      </c>
      <c r="E56" s="49">
        <f>SUM(E49:E54)</f>
        <v>0</v>
      </c>
      <c r="F56" s="49">
        <f>SUM(F49:F54)</f>
        <v>0</v>
      </c>
      <c r="G56" s="94" t="e">
        <f>G54</f>
        <v>#DIV/0!</v>
      </c>
      <c r="H56" s="70" t="e">
        <f>SUM(H49:H54)</f>
        <v>#DIV/0!</v>
      </c>
      <c r="I56" s="70" t="e">
        <f>SUM(I49:I54)</f>
        <v>#DIV/0!</v>
      </c>
      <c r="J56" s="73" t="e">
        <f>SUM(J49:J54)</f>
        <v>#DIV/0!</v>
      </c>
      <c r="K56" s="58"/>
    </row>
    <row r="57" spans="1:17" ht="15" thickBot="1" x14ac:dyDescent="0.4">
      <c r="A57" s="60"/>
      <c r="H57" s="49"/>
      <c r="J57" s="58"/>
      <c r="K57" s="73"/>
      <c r="M57" s="99"/>
    </row>
    <row r="58" spans="1:17" ht="29" x14ac:dyDescent="0.35">
      <c r="A58" s="60"/>
      <c r="G58" s="96" t="s">
        <v>82</v>
      </c>
      <c r="H58" s="97" t="s">
        <v>81</v>
      </c>
      <c r="I58" s="97" t="s">
        <v>67</v>
      </c>
      <c r="J58" s="98" t="s">
        <v>84</v>
      </c>
      <c r="K58" s="73"/>
      <c r="L58" s="49"/>
      <c r="M58" s="55"/>
    </row>
    <row r="59" spans="1:17" ht="15" thickBot="1" x14ac:dyDescent="0.4">
      <c r="A59" s="60"/>
      <c r="B59" s="70"/>
      <c r="C59" s="70"/>
      <c r="D59" s="70"/>
      <c r="E59" s="70"/>
      <c r="F59" s="70"/>
      <c r="G59" s="100">
        <f>SUM(E49:E54)</f>
        <v>0</v>
      </c>
      <c r="H59" s="101" t="e">
        <f>G56</f>
        <v>#DIV/0!</v>
      </c>
      <c r="I59" s="102" t="e">
        <f>H59*G59</f>
        <v>#DIV/0!</v>
      </c>
      <c r="J59" s="103" t="e">
        <f>G59-I59</f>
        <v>#DIV/0!</v>
      </c>
      <c r="K59" s="73"/>
      <c r="M59" s="55"/>
    </row>
    <row r="60" spans="1:17" x14ac:dyDescent="0.35">
      <c r="A60" s="75" t="s">
        <v>74</v>
      </c>
      <c r="B60" s="77">
        <v>50</v>
      </c>
      <c r="C60" s="77"/>
      <c r="D60" s="77"/>
      <c r="E60" s="77"/>
      <c r="F60" s="77"/>
      <c r="G60" s="77"/>
      <c r="H60" s="78">
        <f>IF(C56&gt;0,B60,0)</f>
        <v>0</v>
      </c>
      <c r="I60" s="78"/>
      <c r="J60" s="81">
        <f>H60</f>
        <v>0</v>
      </c>
      <c r="K60" s="95"/>
    </row>
    <row r="61" spans="1:17" ht="15" thickBot="1" x14ac:dyDescent="0.4"/>
    <row r="62" spans="1:17" x14ac:dyDescent="0.35">
      <c r="A62" s="110" t="s">
        <v>58</v>
      </c>
      <c r="B62" s="40" t="s">
        <v>1</v>
      </c>
      <c r="C62" s="40" t="s">
        <v>2</v>
      </c>
      <c r="D62" s="40" t="s">
        <v>3</v>
      </c>
      <c r="E62" s="40" t="s">
        <v>59</v>
      </c>
      <c r="F62" s="40" t="s">
        <v>60</v>
      </c>
      <c r="G62" s="40"/>
      <c r="H62" s="40"/>
      <c r="I62" s="40"/>
      <c r="J62" s="51"/>
    </row>
    <row r="63" spans="1:17" x14ac:dyDescent="0.35">
      <c r="A63" s="54"/>
      <c r="B63" s="111">
        <v>2.5</v>
      </c>
      <c r="C63" s="111">
        <v>3.5</v>
      </c>
      <c r="D63" s="111">
        <v>4.5</v>
      </c>
      <c r="E63" s="111">
        <v>2.5</v>
      </c>
      <c r="F63" s="111">
        <v>2.5</v>
      </c>
      <c r="H63" s="49">
        <f>((B63*B64)+(C63*C64)+(D63*D64)+(E63*E64)+(F63*F64))*($G$2+$H$2)</f>
        <v>0</v>
      </c>
      <c r="J63" s="104">
        <f>H63</f>
        <v>0</v>
      </c>
    </row>
    <row r="64" spans="1:17" x14ac:dyDescent="0.35">
      <c r="A64" s="54" t="s">
        <v>4</v>
      </c>
      <c r="B64" s="17">
        <f>F2</f>
        <v>3</v>
      </c>
      <c r="C64" s="17">
        <f>F2</f>
        <v>3</v>
      </c>
      <c r="D64" s="17">
        <f>F2</f>
        <v>3</v>
      </c>
      <c r="E64" s="17">
        <f>F2</f>
        <v>3</v>
      </c>
      <c r="F64" s="17">
        <f>F2</f>
        <v>3</v>
      </c>
      <c r="J64" s="55"/>
    </row>
    <row r="65" spans="1:14" x14ac:dyDescent="0.35">
      <c r="A65" s="54"/>
      <c r="J65" s="55"/>
    </row>
    <row r="66" spans="1:14" x14ac:dyDescent="0.35">
      <c r="A66" s="112" t="s">
        <v>63</v>
      </c>
      <c r="B66" s="113" t="s">
        <v>64</v>
      </c>
      <c r="C66" s="17" t="s">
        <v>65</v>
      </c>
      <c r="J66" s="55"/>
    </row>
    <row r="67" spans="1:14" x14ac:dyDescent="0.35">
      <c r="A67" s="54"/>
      <c r="B67" s="70">
        <v>90</v>
      </c>
      <c r="C67" s="70">
        <v>180</v>
      </c>
      <c r="H67" s="49">
        <f>(B67*B68)+(C67*C68)</f>
        <v>0</v>
      </c>
      <c r="J67" s="104">
        <f>H67</f>
        <v>0</v>
      </c>
      <c r="N67" s="49"/>
    </row>
    <row r="68" spans="1:14" ht="15" thickBot="1" x14ac:dyDescent="0.4">
      <c r="A68" s="43" t="s">
        <v>66</v>
      </c>
      <c r="B68" s="114"/>
      <c r="C68" s="114">
        <v>0</v>
      </c>
      <c r="D68" s="45"/>
      <c r="E68" s="45"/>
      <c r="F68" s="45"/>
      <c r="G68" s="45"/>
      <c r="H68" s="45"/>
      <c r="I68" s="45"/>
      <c r="J68" s="106"/>
    </row>
    <row r="69" spans="1:14" ht="15" thickBot="1" x14ac:dyDescent="0.4"/>
    <row r="70" spans="1:14" x14ac:dyDescent="0.35">
      <c r="A70" s="115" t="s">
        <v>76</v>
      </c>
      <c r="B70" s="40"/>
      <c r="C70" s="40"/>
      <c r="D70" s="40"/>
      <c r="E70" s="40"/>
      <c r="F70" s="40"/>
      <c r="G70" s="40"/>
      <c r="H70" s="40"/>
      <c r="I70" s="40"/>
      <c r="J70" s="51"/>
    </row>
    <row r="71" spans="1:14" x14ac:dyDescent="0.35">
      <c r="A71" s="116"/>
      <c r="B71" s="111">
        <v>0</v>
      </c>
      <c r="J71" s="99">
        <f t="shared" ref="J71:J82" si="33">B71</f>
        <v>0</v>
      </c>
    </row>
    <row r="72" spans="1:14" x14ac:dyDescent="0.35">
      <c r="A72" s="116"/>
      <c r="B72" s="111">
        <v>0</v>
      </c>
      <c r="J72" s="99">
        <f t="shared" si="33"/>
        <v>0</v>
      </c>
    </row>
    <row r="73" spans="1:14" x14ac:dyDescent="0.35">
      <c r="A73" s="116"/>
      <c r="B73" s="111">
        <v>0</v>
      </c>
      <c r="J73" s="99">
        <f t="shared" si="33"/>
        <v>0</v>
      </c>
    </row>
    <row r="74" spans="1:14" x14ac:dyDescent="0.35">
      <c r="A74" s="116"/>
      <c r="B74" s="111">
        <v>0</v>
      </c>
      <c r="J74" s="99">
        <f t="shared" si="33"/>
        <v>0</v>
      </c>
    </row>
    <row r="75" spans="1:14" x14ac:dyDescent="0.35">
      <c r="A75" s="116"/>
      <c r="B75" s="111">
        <v>0</v>
      </c>
      <c r="J75" s="99">
        <f t="shared" si="33"/>
        <v>0</v>
      </c>
    </row>
    <row r="76" spans="1:14" x14ac:dyDescent="0.35">
      <c r="A76" s="116"/>
      <c r="B76" s="111">
        <v>0</v>
      </c>
      <c r="J76" s="99">
        <f t="shared" si="33"/>
        <v>0</v>
      </c>
    </row>
    <row r="77" spans="1:14" x14ac:dyDescent="0.35">
      <c r="A77" s="116"/>
      <c r="B77" s="111">
        <v>0</v>
      </c>
      <c r="J77" s="99">
        <f t="shared" si="33"/>
        <v>0</v>
      </c>
    </row>
    <row r="78" spans="1:14" x14ac:dyDescent="0.35">
      <c r="A78" s="116"/>
      <c r="B78" s="111">
        <v>0</v>
      </c>
      <c r="J78" s="99">
        <f t="shared" si="33"/>
        <v>0</v>
      </c>
    </row>
    <row r="79" spans="1:14" x14ac:dyDescent="0.35">
      <c r="A79" s="116"/>
      <c r="B79" s="111">
        <v>0</v>
      </c>
      <c r="J79" s="99">
        <f t="shared" si="33"/>
        <v>0</v>
      </c>
    </row>
    <row r="80" spans="1:14" x14ac:dyDescent="0.35">
      <c r="A80" s="116"/>
      <c r="B80" s="111">
        <v>0</v>
      </c>
      <c r="J80" s="99">
        <f t="shared" si="33"/>
        <v>0</v>
      </c>
    </row>
    <row r="81" spans="1:10" x14ac:dyDescent="0.35">
      <c r="A81" s="116"/>
      <c r="B81" s="111">
        <v>0</v>
      </c>
      <c r="J81" s="99">
        <f t="shared" si="33"/>
        <v>0</v>
      </c>
    </row>
    <row r="82" spans="1:10" x14ac:dyDescent="0.35">
      <c r="A82" s="116"/>
      <c r="B82" s="111">
        <v>0</v>
      </c>
      <c r="J82" s="99">
        <f t="shared" si="33"/>
        <v>0</v>
      </c>
    </row>
    <row r="83" spans="1:10" x14ac:dyDescent="0.35">
      <c r="A83" s="54"/>
      <c r="J83" s="55"/>
    </row>
    <row r="84" spans="1:10" ht="15" thickBot="1" x14ac:dyDescent="0.4">
      <c r="A84" s="43" t="s">
        <v>68</v>
      </c>
      <c r="B84" s="45"/>
      <c r="C84" s="45"/>
      <c r="D84" s="45"/>
      <c r="E84" s="45"/>
      <c r="F84" s="45"/>
      <c r="G84" s="45"/>
      <c r="H84" s="45"/>
      <c r="I84" s="45"/>
      <c r="J84" s="117">
        <f>SUM(J71:J82)</f>
        <v>0</v>
      </c>
    </row>
    <row r="85" spans="1:10" ht="15" thickBot="1" x14ac:dyDescent="0.4"/>
    <row r="86" spans="1:10" ht="15" thickBot="1" x14ac:dyDescent="0.4">
      <c r="A86" s="118" t="s">
        <v>57</v>
      </c>
      <c r="B86" s="119">
        <f>C86*F2</f>
        <v>195</v>
      </c>
      <c r="C86" s="120">
        <v>65</v>
      </c>
      <c r="D86" s="121" t="s">
        <v>85</v>
      </c>
      <c r="E86" s="122"/>
      <c r="F86" s="122"/>
      <c r="G86" s="122"/>
      <c r="H86" s="123">
        <f>B86*$G$2</f>
        <v>0</v>
      </c>
      <c r="I86" s="124"/>
      <c r="J86" s="125">
        <f>H86-I86</f>
        <v>0</v>
      </c>
    </row>
  </sheetData>
  <sheetProtection algorithmName="SHA-512" hashValue="37TZn8p3tE9tQ+ZWkcI7mLKyfcRR6nxBtlEyDfGqoy2fuUVfgehQpyJQunosr1Mt00jPGHseZ00PgB5RMs4jrw==" saltValue="DCvpcwp7c3KmdV9bxejt0Q==" spinCount="100000" sheet="1" objects="1" scenarios="1"/>
  <sortState xmlns:xlrd2="http://schemas.microsoft.com/office/spreadsheetml/2017/richdata2" ref="S33:T37">
    <sortCondition ref="S33:S37"/>
  </sortState>
  <phoneticPr fontId="6" type="noConversion"/>
  <dataValidations count="7">
    <dataValidation type="list" allowBlank="1" showErrorMessage="1" sqref="B49:B54 B33:B38 B6:B20" xr:uid="{209A6069-0447-4B21-9CEF-FEF7AB2816D1}">
      <formula1>$R$2:$R$3</formula1>
    </dataValidation>
    <dataValidation type="list" allowBlank="1" showErrorMessage="1" sqref="D33:D38 D49:D54" xr:uid="{F1CE4A98-7CC9-4847-9000-9E18957274AD}">
      <formula1>$S$19:$S$22</formula1>
    </dataValidation>
    <dataValidation type="list" allowBlank="1" showErrorMessage="1" sqref="D6:D9" xr:uid="{E93AE651-9793-4102-BBA4-917C74DE842D}">
      <formula1>$S$13:$S$17</formula1>
    </dataValidation>
    <dataValidation type="list" allowBlank="1" showErrorMessage="1" sqref="D10:D12" xr:uid="{D90FE4BE-6358-45F2-B243-AE9AAE963D96}">
      <formula1>$S$2:$S$6</formula1>
    </dataValidation>
    <dataValidation type="list" allowBlank="1" showErrorMessage="1" sqref="D13:D16" xr:uid="{A8EA899B-1D1E-4FCF-889D-575A9DF0F12E}">
      <formula1>$S$7:$S$11</formula1>
    </dataValidation>
    <dataValidation type="list" allowBlank="1" showErrorMessage="1" sqref="D20" xr:uid="{E729662E-959F-4A56-B945-E4443CA6D870}">
      <formula1>$S$27:$S$28</formula1>
    </dataValidation>
    <dataValidation type="list" allowBlank="1" showErrorMessage="1" sqref="D17:D19" xr:uid="{6E019B16-6F90-4F13-A039-7A3743CE1A23}">
      <formula1>$S$33:$S$37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887E-4DDC-4AE5-8BA0-8D30A803E03B}">
  <sheetPr>
    <pageSetUpPr fitToPage="1"/>
  </sheetPr>
  <dimension ref="A1:S62"/>
  <sheetViews>
    <sheetView workbookViewId="0">
      <selection activeCell="Q53" sqref="Q53"/>
    </sheetView>
  </sheetViews>
  <sheetFormatPr defaultRowHeight="14.5" x14ac:dyDescent="0.35"/>
  <cols>
    <col min="14" max="14" width="8" customWidth="1"/>
    <col min="15" max="15" width="8.7265625" hidden="1" customWidth="1"/>
    <col min="17" max="17" width="9.6328125" customWidth="1"/>
    <col min="20" max="20" width="10.7265625" customWidth="1"/>
  </cols>
  <sheetData>
    <row r="1" spans="1:19" ht="21" x14ac:dyDescent="0.5">
      <c r="A1" s="2" t="s">
        <v>131</v>
      </c>
      <c r="C1" s="36" t="s">
        <v>132</v>
      </c>
      <c r="F1" s="4"/>
      <c r="G1" s="4"/>
      <c r="H1" s="4"/>
      <c r="I1" s="4"/>
    </row>
    <row r="2" spans="1:19" x14ac:dyDescent="0.35">
      <c r="P2" t="s">
        <v>5</v>
      </c>
      <c r="S2" t="s">
        <v>12</v>
      </c>
    </row>
    <row r="3" spans="1:19" x14ac:dyDescent="0.35">
      <c r="P3" t="s">
        <v>6</v>
      </c>
    </row>
    <row r="4" spans="1:19" x14ac:dyDescent="0.35">
      <c r="P4" t="s">
        <v>7</v>
      </c>
      <c r="S4" s="17"/>
    </row>
    <row r="5" spans="1:19" x14ac:dyDescent="0.35">
      <c r="P5" t="s">
        <v>8</v>
      </c>
    </row>
    <row r="6" spans="1:19" ht="14.5" customHeight="1" x14ac:dyDescent="0.35">
      <c r="P6" t="s">
        <v>9</v>
      </c>
    </row>
    <row r="15" spans="1:19" ht="21" x14ac:dyDescent="0.5">
      <c r="A15" s="2" t="s">
        <v>133</v>
      </c>
      <c r="C15" s="36" t="s">
        <v>134</v>
      </c>
      <c r="G15" s="4"/>
    </row>
    <row r="16" spans="1:19" x14ac:dyDescent="0.35">
      <c r="P16" t="s">
        <v>5</v>
      </c>
      <c r="S16" t="s">
        <v>13</v>
      </c>
    </row>
    <row r="17" spans="1:19" x14ac:dyDescent="0.35">
      <c r="P17" t="s">
        <v>10</v>
      </c>
    </row>
    <row r="18" spans="1:19" x14ac:dyDescent="0.35">
      <c r="P18" t="s">
        <v>11</v>
      </c>
      <c r="S18" t="s">
        <v>14</v>
      </c>
    </row>
    <row r="29" spans="1:19" ht="21" x14ac:dyDescent="0.5">
      <c r="A29" s="2" t="s">
        <v>119</v>
      </c>
      <c r="C29" s="36" t="s">
        <v>135</v>
      </c>
      <c r="G29" s="4"/>
    </row>
    <row r="30" spans="1:19" x14ac:dyDescent="0.35">
      <c r="P30" t="s">
        <v>15</v>
      </c>
      <c r="S30" t="s">
        <v>16</v>
      </c>
    </row>
    <row r="31" spans="1:19" x14ac:dyDescent="0.35">
      <c r="P31" t="s">
        <v>17</v>
      </c>
    </row>
    <row r="32" spans="1:19" x14ac:dyDescent="0.35">
      <c r="P32" t="s">
        <v>18</v>
      </c>
    </row>
    <row r="33" spans="1:19" x14ac:dyDescent="0.35">
      <c r="P33" t="s">
        <v>20</v>
      </c>
    </row>
    <row r="34" spans="1:19" ht="14.5" customHeight="1" x14ac:dyDescent="0.35"/>
    <row r="43" spans="1:19" ht="21" x14ac:dyDescent="0.5">
      <c r="A43" s="2" t="s">
        <v>136</v>
      </c>
      <c r="C43" s="36" t="s">
        <v>137</v>
      </c>
      <c r="G43" s="4"/>
    </row>
    <row r="44" spans="1:19" x14ac:dyDescent="0.35">
      <c r="P44" t="s">
        <v>15</v>
      </c>
      <c r="S44" t="s">
        <v>19</v>
      </c>
    </row>
    <row r="45" spans="1:19" x14ac:dyDescent="0.35">
      <c r="P45" t="s">
        <v>17</v>
      </c>
    </row>
    <row r="46" spans="1:19" x14ac:dyDescent="0.35">
      <c r="P46" t="s">
        <v>7</v>
      </c>
    </row>
    <row r="47" spans="1:19" x14ac:dyDescent="0.35">
      <c r="P47" t="s">
        <v>20</v>
      </c>
    </row>
    <row r="48" spans="1:19" ht="14.5" customHeight="1" x14ac:dyDescent="0.35"/>
    <row r="57" spans="1:19" ht="21" x14ac:dyDescent="0.5">
      <c r="A57" s="2" t="s">
        <v>130</v>
      </c>
      <c r="G57" s="4"/>
      <c r="I57" s="2" t="s">
        <v>21</v>
      </c>
    </row>
    <row r="58" spans="1:19" x14ac:dyDescent="0.35">
      <c r="P58" t="s">
        <v>22</v>
      </c>
      <c r="S58" t="s">
        <v>12</v>
      </c>
    </row>
    <row r="59" spans="1:19" x14ac:dyDescent="0.35">
      <c r="P59" t="s">
        <v>23</v>
      </c>
    </row>
    <row r="61" spans="1:19" x14ac:dyDescent="0.35">
      <c r="P61" t="s">
        <v>8</v>
      </c>
    </row>
    <row r="62" spans="1:19" ht="14.5" customHeight="1" x14ac:dyDescent="0.35"/>
  </sheetData>
  <sheetProtection algorithmName="SHA-512" hashValue="EzflAN56tOGS+3adcY1P2fpQC+ZOv6Pq58KGXKmoEI7ISsjf6Z+uZyOa03Tpj0tlwPqf11Bpe3jrZyZuAmtRrw==" saltValue="j9HaeLrdBKlSI2vPAc/Dyg==" spinCount="100000" sheet="1" objects="1" scenarios="1"/>
  <conditionalFormatting sqref="G1">
    <cfRule type="containsText" dxfId="29" priority="13" operator="containsText" text="Full">
      <formula>NOT(ISERROR(SEARCH("Full",G1)))</formula>
    </cfRule>
    <cfRule type="containsText" dxfId="28" priority="14" operator="containsText" text="Available">
      <formula>NOT(ISERROR(SEARCH("Available",G1)))</formula>
    </cfRule>
    <cfRule type="containsText" dxfId="27" priority="15" operator="containsText" text="&quot;Available&quot;">
      <formula>NOT(ISERROR(SEARCH("""Available""",G1)))</formula>
    </cfRule>
  </conditionalFormatting>
  <conditionalFormatting sqref="G15">
    <cfRule type="containsText" dxfId="26" priority="10" operator="containsText" text="Full">
      <formula>NOT(ISERROR(SEARCH("Full",G15)))</formula>
    </cfRule>
    <cfRule type="containsText" dxfId="25" priority="11" operator="containsText" text="Available">
      <formula>NOT(ISERROR(SEARCH("Available",G15)))</formula>
    </cfRule>
    <cfRule type="containsText" dxfId="24" priority="12" operator="containsText" text="&quot;Available&quot;">
      <formula>NOT(ISERROR(SEARCH("""Available""",G15)))</formula>
    </cfRule>
  </conditionalFormatting>
  <conditionalFormatting sqref="G29">
    <cfRule type="containsText" dxfId="23" priority="7" operator="containsText" text="Full">
      <formula>NOT(ISERROR(SEARCH("Full",G29)))</formula>
    </cfRule>
    <cfRule type="containsText" dxfId="22" priority="8" operator="containsText" text="Available">
      <formula>NOT(ISERROR(SEARCH("Available",G29)))</formula>
    </cfRule>
    <cfRule type="containsText" dxfId="21" priority="9" operator="containsText" text="&quot;Available&quot;">
      <formula>NOT(ISERROR(SEARCH("""Available""",G29)))</formula>
    </cfRule>
  </conditionalFormatting>
  <conditionalFormatting sqref="G43">
    <cfRule type="containsText" dxfId="20" priority="4" operator="containsText" text="Full">
      <formula>NOT(ISERROR(SEARCH("Full",G43)))</formula>
    </cfRule>
    <cfRule type="containsText" dxfId="19" priority="5" operator="containsText" text="Available">
      <formula>NOT(ISERROR(SEARCH("Available",G43)))</formula>
    </cfRule>
    <cfRule type="containsText" dxfId="18" priority="6" operator="containsText" text="&quot;Available&quot;">
      <formula>NOT(ISERROR(SEARCH("""Available""",G43)))</formula>
    </cfRule>
  </conditionalFormatting>
  <conditionalFormatting sqref="G57">
    <cfRule type="containsText" dxfId="17" priority="1" operator="containsText" text="Full">
      <formula>NOT(ISERROR(SEARCH("Full",G57)))</formula>
    </cfRule>
    <cfRule type="containsText" dxfId="16" priority="2" operator="containsText" text="Available">
      <formula>NOT(ISERROR(SEARCH("Available",G57)))</formula>
    </cfRule>
    <cfRule type="containsText" dxfId="15" priority="3" operator="containsText" text="&quot;Available&quot;">
      <formula>NOT(ISERROR(SEARCH("""Available""",G57)))</formula>
    </cfRule>
  </conditionalFormatting>
  <hyperlinks>
    <hyperlink ref="C1" r:id="rId1" xr:uid="{45B9B9DE-A79B-4E24-9F24-9B4528362B16}"/>
    <hyperlink ref="C15" r:id="rId2" xr:uid="{C2991D9D-477D-47B5-986C-E294A23915A9}"/>
    <hyperlink ref="C29" r:id="rId3" xr:uid="{B2CAA272-0B67-41CD-A93C-B319CC1C7AA5}"/>
    <hyperlink ref="C43" r:id="rId4" xr:uid="{C87556BD-7F08-424C-9397-264E80B3BDBB}"/>
  </hyperlinks>
  <pageMargins left="0.7" right="0.7" top="0.75" bottom="0.75" header="0.3" footer="0.3"/>
  <pageSetup paperSize="9" scale="64" fitToWidth="0"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ACC9-7E7B-4FA7-9CD8-F88E29BF7AB7}">
  <dimension ref="A1:P31"/>
  <sheetViews>
    <sheetView workbookViewId="0"/>
  </sheetViews>
  <sheetFormatPr defaultRowHeight="14.5" x14ac:dyDescent="0.35"/>
  <cols>
    <col min="14" max="14" width="8" customWidth="1"/>
    <col min="15" max="15" width="8.7265625" hidden="1" customWidth="1"/>
    <col min="17" max="17" width="9.6328125" customWidth="1"/>
    <col min="20" max="20" width="9.08984375" bestFit="1" customWidth="1"/>
  </cols>
  <sheetData>
    <row r="1" spans="1:16" ht="21" x14ac:dyDescent="0.5">
      <c r="A1" s="2" t="s">
        <v>24</v>
      </c>
      <c r="F1" s="4"/>
      <c r="G1" s="4"/>
      <c r="H1" s="4"/>
      <c r="I1" s="4"/>
    </row>
    <row r="2" spans="1:16" x14ac:dyDescent="0.35">
      <c r="P2" t="s">
        <v>27</v>
      </c>
    </row>
    <row r="3" spans="1:16" ht="14.5" customHeight="1" x14ac:dyDescent="0.35"/>
    <row r="15" spans="1:16" ht="21" x14ac:dyDescent="0.5">
      <c r="A15" s="2" t="s">
        <v>25</v>
      </c>
      <c r="G15" s="4"/>
      <c r="H15" s="4"/>
    </row>
    <row r="16" spans="1:16" x14ac:dyDescent="0.35">
      <c r="P16" t="s">
        <v>28</v>
      </c>
    </row>
    <row r="17" spans="1:16" ht="14.5" customHeight="1" x14ac:dyDescent="0.35"/>
    <row r="29" spans="1:16" ht="21" x14ac:dyDescent="0.5">
      <c r="A29" s="2" t="s">
        <v>26</v>
      </c>
      <c r="G29" s="4"/>
      <c r="H29" s="4"/>
    </row>
    <row r="30" spans="1:16" x14ac:dyDescent="0.35">
      <c r="P30" t="s">
        <v>28</v>
      </c>
    </row>
    <row r="31" spans="1:16" ht="14.5" customHeight="1" x14ac:dyDescent="0.35"/>
  </sheetData>
  <sheetProtection algorithmName="SHA-512" hashValue="J6/ZxaPI92J6Pzvila+E3CZKnNSZ6qyAX+BeE4dsduY6gRvVRNWFytsz/QTagRO7eXkVR1jqwCfls5Bwyr4E0A==" saltValue="cnTggo9cQ2xZkDheJ9ZsZg==" spinCount="100000" sheet="1" objects="1" scenarios="1"/>
  <conditionalFormatting sqref="G1:H1">
    <cfRule type="containsText" dxfId="14" priority="22" operator="containsText" text="Full">
      <formula>NOT(ISERROR(SEARCH("Full",G1)))</formula>
    </cfRule>
    <cfRule type="containsText" dxfId="13" priority="23" operator="containsText" text="Available">
      <formula>NOT(ISERROR(SEARCH("Available",G1)))</formula>
    </cfRule>
    <cfRule type="containsText" dxfId="12" priority="24" operator="containsText" text="&quot;Available&quot;">
      <formula>NOT(ISERROR(SEARCH("""Available""",G1)))</formula>
    </cfRule>
  </conditionalFormatting>
  <conditionalFormatting sqref="G15">
    <cfRule type="containsText" dxfId="11" priority="19" operator="containsText" text="Full">
      <formula>NOT(ISERROR(SEARCH("Full",G15)))</formula>
    </cfRule>
    <cfRule type="containsText" dxfId="10" priority="20" operator="containsText" text="Available">
      <formula>NOT(ISERROR(SEARCH("Available",G15)))</formula>
    </cfRule>
    <cfRule type="containsText" dxfId="9" priority="21" operator="containsText" text="&quot;Available&quot;">
      <formula>NOT(ISERROR(SEARCH("""Available""",G15)))</formula>
    </cfRule>
  </conditionalFormatting>
  <conditionalFormatting sqref="H15">
    <cfRule type="containsText" dxfId="8" priority="7" operator="containsText" text="Full">
      <formula>NOT(ISERROR(SEARCH("Full",H15)))</formula>
    </cfRule>
    <cfRule type="containsText" dxfId="7" priority="8" operator="containsText" text="Available">
      <formula>NOT(ISERROR(SEARCH("Available",H15)))</formula>
    </cfRule>
    <cfRule type="containsText" dxfId="6" priority="9" operator="containsText" text="&quot;Available&quot;">
      <formula>NOT(ISERROR(SEARCH("""Available""",H15)))</formula>
    </cfRule>
  </conditionalFormatting>
  <conditionalFormatting sqref="G29">
    <cfRule type="containsText" dxfId="5" priority="4" operator="containsText" text="Full">
      <formula>NOT(ISERROR(SEARCH("Full",G29)))</formula>
    </cfRule>
    <cfRule type="containsText" dxfId="4" priority="5" operator="containsText" text="Available">
      <formula>NOT(ISERROR(SEARCH("Available",G29)))</formula>
    </cfRule>
    <cfRule type="containsText" dxfId="3" priority="6" operator="containsText" text="&quot;Available&quot;">
      <formula>NOT(ISERROR(SEARCH("""Available""",G29)))</formula>
    </cfRule>
  </conditionalFormatting>
  <conditionalFormatting sqref="H29">
    <cfRule type="containsText" dxfId="2" priority="1" operator="containsText" text="Full">
      <formula>NOT(ISERROR(SEARCH("Full",H29)))</formula>
    </cfRule>
    <cfRule type="containsText" dxfId="1" priority="2" operator="containsText" text="Available">
      <formula>NOT(ISERROR(SEARCH("Available",H29)))</formula>
    </cfRule>
    <cfRule type="containsText" dxfId="0" priority="3" operator="containsText" text="&quot;Available&quot;">
      <formula>NOT(ISERROR(SEARCH("""Available""",H29)))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3446-3419-42E0-9DFF-EE7D3D35BCC5}">
  <sheetPr>
    <pageSetUpPr fitToPage="1"/>
  </sheetPr>
  <dimension ref="A1:Q746"/>
  <sheetViews>
    <sheetView workbookViewId="0">
      <selection activeCell="M22" sqref="M22"/>
    </sheetView>
  </sheetViews>
  <sheetFormatPr defaultColWidth="1.54296875" defaultRowHeight="5" customHeight="1" x14ac:dyDescent="0.35"/>
  <sheetData>
    <row r="1" spans="1:17" ht="5" customHeight="1" x14ac:dyDescent="0.55000000000000004">
      <c r="A1" s="3" t="s">
        <v>29</v>
      </c>
      <c r="B1" s="3"/>
    </row>
    <row r="3" spans="1:17" ht="5" customHeight="1" x14ac:dyDescent="0.35">
      <c r="C3" s="1" t="s">
        <v>41</v>
      </c>
      <c r="K3" s="1" t="s">
        <v>42</v>
      </c>
    </row>
    <row r="4" spans="1:17" ht="5" customHeight="1" x14ac:dyDescent="0.35">
      <c r="C4" t="s">
        <v>34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  <c r="I4" t="s">
        <v>40</v>
      </c>
      <c r="J4" s="4"/>
      <c r="K4" t="s">
        <v>34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</row>
    <row r="5" spans="1:17" ht="5" customHeight="1" x14ac:dyDescent="0.35">
      <c r="A5" s="5" t="s">
        <v>31</v>
      </c>
      <c r="B5" t="s">
        <v>43</v>
      </c>
      <c r="C5" s="10">
        <v>630</v>
      </c>
      <c r="D5" s="10">
        <v>630</v>
      </c>
      <c r="E5" s="10">
        <v>630</v>
      </c>
      <c r="F5" s="10">
        <v>650</v>
      </c>
      <c r="G5" s="10">
        <v>680</v>
      </c>
      <c r="H5" s="10">
        <v>680</v>
      </c>
      <c r="I5" s="10">
        <v>650</v>
      </c>
      <c r="J5" s="15" t="str">
        <f>B5</f>
        <v>H</v>
      </c>
      <c r="K5" s="10">
        <v>180</v>
      </c>
      <c r="L5" s="10">
        <v>180</v>
      </c>
      <c r="M5" s="10">
        <v>180</v>
      </c>
      <c r="N5" s="10">
        <v>180</v>
      </c>
      <c r="O5" s="10">
        <v>200</v>
      </c>
      <c r="P5" s="10">
        <v>200</v>
      </c>
      <c r="Q5" s="10">
        <v>180</v>
      </c>
    </row>
    <row r="6" spans="1:17" ht="5" customHeight="1" x14ac:dyDescent="0.35">
      <c r="A6" s="5" t="s">
        <v>33</v>
      </c>
      <c r="B6" t="s">
        <v>46</v>
      </c>
      <c r="C6" s="8">
        <f>ROUND(C5-((C$5-C$7)/3),0)</f>
        <v>587</v>
      </c>
      <c r="D6" s="8">
        <f>ROUND(D5-((D$5-D$7)/3),0)</f>
        <v>587</v>
      </c>
      <c r="E6" s="8">
        <f t="shared" ref="E6:I6" si="0">ROUND(E5-((E$5-E$7)/3),0)</f>
        <v>587</v>
      </c>
      <c r="F6" s="8">
        <f t="shared" si="0"/>
        <v>608</v>
      </c>
      <c r="G6" s="8">
        <f t="shared" si="0"/>
        <v>637</v>
      </c>
      <c r="H6" s="8">
        <f t="shared" si="0"/>
        <v>637</v>
      </c>
      <c r="I6" s="8">
        <f t="shared" si="0"/>
        <v>608</v>
      </c>
      <c r="J6" s="15" t="str">
        <f>B6</f>
        <v>HM</v>
      </c>
      <c r="K6" s="8">
        <f>ROUND(K5-((K$5-K$7)/3),0)</f>
        <v>160</v>
      </c>
      <c r="L6" s="8">
        <f>ROUND(L5-((L$5-L$7)/3),0)</f>
        <v>160</v>
      </c>
      <c r="M6" s="8">
        <f t="shared" ref="M6" si="1">ROUND(M5-((M$5-M$7)/3),0)</f>
        <v>160</v>
      </c>
      <c r="N6" s="8">
        <f t="shared" ref="N6" si="2">ROUND(N5-((N$5-N$7)/3),0)</f>
        <v>163</v>
      </c>
      <c r="O6" s="8">
        <f t="shared" ref="O6" si="3">ROUND(O5-((O$5-O$7)/3),0)</f>
        <v>183</v>
      </c>
      <c r="P6" s="8">
        <f t="shared" ref="P6" si="4">ROUND(P5-((P$5-P$7)/3),0)</f>
        <v>183</v>
      </c>
      <c r="Q6" s="8">
        <f t="shared" ref="Q6" si="5">ROUND(Q5-((Q$5-Q$7)/3),0)</f>
        <v>163</v>
      </c>
    </row>
    <row r="7" spans="1:17" ht="5" customHeight="1" x14ac:dyDescent="0.35">
      <c r="A7" s="5" t="s">
        <v>30</v>
      </c>
      <c r="B7" t="s">
        <v>44</v>
      </c>
      <c r="C7" s="9">
        <v>500</v>
      </c>
      <c r="D7" s="9">
        <v>500</v>
      </c>
      <c r="E7" s="9">
        <v>500</v>
      </c>
      <c r="F7" s="9">
        <v>525</v>
      </c>
      <c r="G7" s="9">
        <v>550</v>
      </c>
      <c r="H7" s="9">
        <v>550</v>
      </c>
      <c r="I7" s="9">
        <v>525</v>
      </c>
      <c r="J7" s="15" t="str">
        <f>B7</f>
        <v>L</v>
      </c>
      <c r="K7" s="9">
        <v>120</v>
      </c>
      <c r="L7" s="9">
        <v>120</v>
      </c>
      <c r="M7" s="9">
        <v>120</v>
      </c>
      <c r="N7" s="9">
        <v>130</v>
      </c>
      <c r="O7" s="9">
        <v>150</v>
      </c>
      <c r="P7" s="9">
        <v>150</v>
      </c>
      <c r="Q7" s="9">
        <v>130</v>
      </c>
    </row>
    <row r="8" spans="1:17" ht="5" customHeight="1" x14ac:dyDescent="0.35">
      <c r="A8" s="5" t="s">
        <v>32</v>
      </c>
      <c r="B8" t="s">
        <v>45</v>
      </c>
      <c r="C8" s="8">
        <f>ROUND(C7+((C$5-C$7)/3),0)</f>
        <v>543</v>
      </c>
      <c r="D8" s="8">
        <f t="shared" ref="D8:I8" si="6">ROUND(D7+((D$5-D$7)/3),0)</f>
        <v>543</v>
      </c>
      <c r="E8" s="8">
        <f t="shared" si="6"/>
        <v>543</v>
      </c>
      <c r="F8" s="8">
        <f t="shared" si="6"/>
        <v>567</v>
      </c>
      <c r="G8" s="8">
        <f t="shared" si="6"/>
        <v>593</v>
      </c>
      <c r="H8" s="8">
        <f t="shared" si="6"/>
        <v>593</v>
      </c>
      <c r="I8" s="8">
        <f t="shared" si="6"/>
        <v>567</v>
      </c>
      <c r="J8" s="15" t="str">
        <f>B8</f>
        <v>LM</v>
      </c>
      <c r="K8" s="8">
        <f>ROUND(K7+((K$5-K$7)/3),0)</f>
        <v>140</v>
      </c>
      <c r="L8" s="8">
        <f t="shared" ref="L8" si="7">ROUND(L7+((L$5-L$7)/3),0)</f>
        <v>140</v>
      </c>
      <c r="M8" s="8">
        <f t="shared" ref="M8" si="8">ROUND(M7+((M$5-M$7)/3),0)</f>
        <v>140</v>
      </c>
      <c r="N8" s="8">
        <f t="shared" ref="N8" si="9">ROUND(N7+((N$5-N$7)/3),0)</f>
        <v>147</v>
      </c>
      <c r="O8" s="8">
        <f t="shared" ref="O8" si="10">ROUND(O7+((O$5-O$7)/3),0)</f>
        <v>167</v>
      </c>
      <c r="P8" s="8">
        <f t="shared" ref="P8" si="11">ROUND(P7+((P$5-P$7)/3),0)</f>
        <v>167</v>
      </c>
      <c r="Q8" s="8">
        <f t="shared" ref="Q8" si="12">ROUND(Q7+((Q$5-Q$7)/3),0)</f>
        <v>147</v>
      </c>
    </row>
    <row r="9" spans="1:17" ht="5" customHeight="1" x14ac:dyDescent="0.35">
      <c r="J9" s="4"/>
    </row>
    <row r="10" spans="1:17" ht="5" customHeight="1" x14ac:dyDescent="0.35">
      <c r="A10" s="12" t="s">
        <v>49</v>
      </c>
      <c r="B10" s="12"/>
      <c r="C10">
        <v>2</v>
      </c>
      <c r="D10">
        <v>3</v>
      </c>
      <c r="E10">
        <v>4</v>
      </c>
      <c r="F10">
        <v>5</v>
      </c>
      <c r="G10">
        <v>6</v>
      </c>
      <c r="H10">
        <v>7</v>
      </c>
      <c r="I10">
        <v>1</v>
      </c>
      <c r="K10">
        <v>2</v>
      </c>
      <c r="L10">
        <v>3</v>
      </c>
      <c r="M10">
        <v>4</v>
      </c>
      <c r="N10">
        <v>5</v>
      </c>
      <c r="O10">
        <v>6</v>
      </c>
      <c r="P10">
        <v>7</v>
      </c>
      <c r="Q10">
        <v>1</v>
      </c>
    </row>
    <row r="11" spans="1:17" ht="5" customHeight="1" x14ac:dyDescent="0.35">
      <c r="C11">
        <v>2</v>
      </c>
      <c r="D11">
        <v>3</v>
      </c>
      <c r="E11">
        <v>4</v>
      </c>
      <c r="F11">
        <v>5</v>
      </c>
      <c r="G11">
        <v>6</v>
      </c>
      <c r="H11">
        <v>7</v>
      </c>
      <c r="I11">
        <v>8</v>
      </c>
      <c r="K11">
        <v>2</v>
      </c>
      <c r="L11">
        <v>3</v>
      </c>
      <c r="M11">
        <v>4</v>
      </c>
      <c r="N11">
        <v>5</v>
      </c>
      <c r="O11">
        <v>6</v>
      </c>
      <c r="P11">
        <v>7</v>
      </c>
      <c r="Q11">
        <v>8</v>
      </c>
    </row>
    <row r="12" spans="1:17" ht="5" customHeight="1" x14ac:dyDescent="0.35">
      <c r="F12" s="16">
        <f>MAX(C5:I8)</f>
        <v>680</v>
      </c>
      <c r="G12" s="16">
        <f>MAX(K5:Q8)</f>
        <v>200</v>
      </c>
      <c r="L12" s="1"/>
    </row>
    <row r="13" spans="1:17" ht="5" customHeight="1" x14ac:dyDescent="0.35">
      <c r="B13" t="s">
        <v>49</v>
      </c>
      <c r="D13" s="1" t="s">
        <v>41</v>
      </c>
      <c r="E13" s="1" t="s">
        <v>50</v>
      </c>
      <c r="F13" t="s">
        <v>77</v>
      </c>
      <c r="G13" t="s">
        <v>78</v>
      </c>
    </row>
    <row r="14" spans="1:17" ht="5" customHeight="1" x14ac:dyDescent="0.35">
      <c r="A14" s="7">
        <v>44562</v>
      </c>
      <c r="B14" s="13">
        <f>WEEKDAY(A14)</f>
        <v>7</v>
      </c>
      <c r="C14" t="s">
        <v>43</v>
      </c>
      <c r="D14" s="14">
        <f>IF(B14=1,VLOOKUP(C14,$B$5:$I$8,8),IF(B14=2,VLOOKUP(C14,$B$5:$I$8,2),IF(B14=3,VLOOKUP(C14,$B$5:$I$8,3),IF(B14=4,VLOOKUP(C14,$B$5:$I$8,4),IF(B14=5,VLOOKUP(C14,$B$5:$I$8,5),IF(B14=6,VLOOKUP(C14,$B$5:$I$8,6),IF(B14=7,VLOOKUP(C14,$B$5:$I$8,7),0)))))))</f>
        <v>680</v>
      </c>
      <c r="E14" s="14">
        <f>IF(B14=1,VLOOKUP(C14,$J$5:$Q$8,8),IF(B14=2,VLOOKUP(C14,$J$5:$Q$8,2),IF(B14=3,VLOOKUP(C14,$J$5:$Q$8,3),IF(B14=4,VLOOKUP(C14,$J$5:$Q$8,4),IF(B14=5,VLOOKUP(C14,$J$5:$Q$8,5),IF(B14=6,VLOOKUP(C14,$J$5:$Q$8,6),IF(B14=7,VLOOKUP(C14,$J$5:$Q$8,7),0)))))))</f>
        <v>200</v>
      </c>
      <c r="F14" s="18">
        <f>ROUND(1-(D14/$F$12),2)</f>
        <v>0</v>
      </c>
      <c r="G14" s="18">
        <f>F14</f>
        <v>0</v>
      </c>
    </row>
    <row r="15" spans="1:17" ht="5" customHeight="1" x14ac:dyDescent="0.35">
      <c r="A15" s="7">
        <f>A14+1</f>
        <v>44563</v>
      </c>
      <c r="B15" s="13">
        <f t="shared" ref="B15:B78" si="13">WEEKDAY(A15)</f>
        <v>1</v>
      </c>
      <c r="C15" t="s">
        <v>43</v>
      </c>
      <c r="D15" s="14">
        <f t="shared" ref="D15:D17" si="14">IF(B15=1,VLOOKUP(C15,$B$5:$I$8,8),IF(B15=2,VLOOKUP(C15,$B$5:$I$8,2),IF(B15=3,VLOOKUP(C15,$B$5:$I$8,3),IF(B15=4,VLOOKUP(C15,$B$5:$I$8,4),IF(B15=5,VLOOKUP(C15,$B$5:$I$8,5),IF(B15=6,VLOOKUP(C15,$B$5:$I$8,6),IF(B15=7,VLOOKUP(C15,$B$5:$I$8,7),0)))))))</f>
        <v>650</v>
      </c>
      <c r="E15" s="14">
        <f t="shared" ref="E15:E17" si="15">IF(B15=1,VLOOKUP(C15,$J$5:$Q$8,8),IF(B15=2,VLOOKUP(C15,$J$5:$Q$8,2),IF(B15=3,VLOOKUP(C15,$J$5:$Q$8,3),IF(B15=4,VLOOKUP(C15,$J$5:$Q$8,4),IF(B15=5,VLOOKUP(C15,$J$5:$Q$8,5),IF(B15=6,VLOOKUP(C15,$J$5:$Q$8,6),IF(B15=7,VLOOKUP(C15,$J$5:$Q$8,7),0)))))))</f>
        <v>180</v>
      </c>
      <c r="F15" s="18">
        <f t="shared" ref="F15:F78" si="16">ROUND(1-(D15/$F$12),2)</f>
        <v>0.04</v>
      </c>
      <c r="G15" s="18">
        <f t="shared" ref="G15:G78" si="17">F15</f>
        <v>0.04</v>
      </c>
      <c r="H15" s="14"/>
    </row>
    <row r="16" spans="1:17" ht="5" customHeight="1" x14ac:dyDescent="0.35">
      <c r="A16" s="7">
        <f t="shared" ref="A16:A79" si="18">A15+1</f>
        <v>44564</v>
      </c>
      <c r="B16" s="13">
        <f t="shared" si="13"/>
        <v>2</v>
      </c>
      <c r="C16" t="s">
        <v>43</v>
      </c>
      <c r="D16" s="14">
        <f>IF(B16=1,VLOOKUP(C16,$B$5:$I$8,8),IF(B16=2,VLOOKUP(C16,$B$5:$I$8,2),IF(B16=3,VLOOKUP(C16,$B$5:$I$8,3),IF(B16=4,VLOOKUP(C16,$B$5:$I$8,4),IF(B16=5,VLOOKUP(C16,$B$5:$I$8,5),IF(B16=6,VLOOKUP(C16,$B$5:$I$8,6),IF(B16=7,VLOOKUP(C16,$B$5:$I$8,7),0)))))))</f>
        <v>630</v>
      </c>
      <c r="E16" s="14">
        <f t="shared" si="15"/>
        <v>180</v>
      </c>
      <c r="F16" s="18">
        <f t="shared" si="16"/>
        <v>7.0000000000000007E-2</v>
      </c>
      <c r="G16" s="18">
        <f t="shared" si="17"/>
        <v>7.0000000000000007E-2</v>
      </c>
    </row>
    <row r="17" spans="1:7" ht="5" customHeight="1" x14ac:dyDescent="0.35">
      <c r="A17" s="7">
        <f t="shared" si="18"/>
        <v>44565</v>
      </c>
      <c r="B17" s="13">
        <f t="shared" si="13"/>
        <v>3</v>
      </c>
      <c r="C17" t="s">
        <v>43</v>
      </c>
      <c r="D17" s="14">
        <f t="shared" si="14"/>
        <v>630</v>
      </c>
      <c r="E17" s="14">
        <f t="shared" si="15"/>
        <v>180</v>
      </c>
      <c r="F17" s="18">
        <f t="shared" si="16"/>
        <v>7.0000000000000007E-2</v>
      </c>
      <c r="G17" s="18">
        <f t="shared" si="17"/>
        <v>7.0000000000000007E-2</v>
      </c>
    </row>
    <row r="18" spans="1:7" ht="5" customHeight="1" x14ac:dyDescent="0.35">
      <c r="A18" s="7">
        <f t="shared" si="18"/>
        <v>44566</v>
      </c>
      <c r="B18" s="13">
        <f t="shared" si="13"/>
        <v>4</v>
      </c>
      <c r="C18" t="s">
        <v>44</v>
      </c>
      <c r="D18" s="14">
        <f t="shared" ref="D18:D81" si="19">IF(B18=1,VLOOKUP(C18,$B$5:$I$8,8),IF(B18=2,VLOOKUP(C18,$B$5:$I$8,2),IF(B18=3,VLOOKUP(C18,$B$5:$I$8,3),IF(B18=4,VLOOKUP(C18,$B$5:$I$8,4),IF(B18=5,VLOOKUP(C18,$B$5:$I$8,5),IF(B18=6,VLOOKUP(C18,$B$5:$I$8,6),IF(B18=7,VLOOKUP(C18,$B$5:$I$8,7),0)))))))</f>
        <v>500</v>
      </c>
      <c r="E18" s="14">
        <f t="shared" ref="E18:E81" si="20">IF(B18=1,VLOOKUP(C18,$J$5:$Q$8,8),IF(B18=2,VLOOKUP(C18,$J$5:$Q$8,2),IF(B18=3,VLOOKUP(C18,$J$5:$Q$8,3),IF(B18=4,VLOOKUP(C18,$J$5:$Q$8,4),IF(B18=5,VLOOKUP(C18,$J$5:$Q$8,5),IF(B18=6,VLOOKUP(C18,$J$5:$Q$8,6),IF(B18=7,VLOOKUP(C18,$J$5:$Q$8,7),0)))))))</f>
        <v>120</v>
      </c>
      <c r="F18" s="18">
        <f t="shared" si="16"/>
        <v>0.26</v>
      </c>
      <c r="G18" s="18">
        <f t="shared" si="17"/>
        <v>0.26</v>
      </c>
    </row>
    <row r="19" spans="1:7" ht="5" customHeight="1" x14ac:dyDescent="0.35">
      <c r="A19" s="7">
        <f t="shared" si="18"/>
        <v>44567</v>
      </c>
      <c r="B19" s="13">
        <f t="shared" si="13"/>
        <v>5</v>
      </c>
      <c r="C19" t="s">
        <v>44</v>
      </c>
      <c r="D19" s="14">
        <f t="shared" si="19"/>
        <v>525</v>
      </c>
      <c r="E19" s="14">
        <f t="shared" si="20"/>
        <v>130</v>
      </c>
      <c r="F19" s="18">
        <f t="shared" si="16"/>
        <v>0.23</v>
      </c>
      <c r="G19" s="18">
        <f t="shared" si="17"/>
        <v>0.23</v>
      </c>
    </row>
    <row r="20" spans="1:7" ht="5" customHeight="1" x14ac:dyDescent="0.35">
      <c r="A20" s="7">
        <f t="shared" si="18"/>
        <v>44568</v>
      </c>
      <c r="B20" s="13">
        <f t="shared" si="13"/>
        <v>6</v>
      </c>
      <c r="C20" t="s">
        <v>44</v>
      </c>
      <c r="D20" s="14">
        <f t="shared" si="19"/>
        <v>550</v>
      </c>
      <c r="E20" s="14">
        <f t="shared" si="20"/>
        <v>150</v>
      </c>
      <c r="F20" s="18">
        <f t="shared" si="16"/>
        <v>0.19</v>
      </c>
      <c r="G20" s="18">
        <f t="shared" si="17"/>
        <v>0.19</v>
      </c>
    </row>
    <row r="21" spans="1:7" ht="5" customHeight="1" x14ac:dyDescent="0.35">
      <c r="A21" s="7">
        <f t="shared" si="18"/>
        <v>44569</v>
      </c>
      <c r="B21" s="13">
        <f t="shared" si="13"/>
        <v>7</v>
      </c>
      <c r="C21" t="s">
        <v>44</v>
      </c>
      <c r="D21" s="14">
        <f t="shared" si="19"/>
        <v>550</v>
      </c>
      <c r="E21" s="14">
        <f t="shared" si="20"/>
        <v>150</v>
      </c>
      <c r="F21" s="18">
        <f t="shared" si="16"/>
        <v>0.19</v>
      </c>
      <c r="G21" s="18">
        <f t="shared" si="17"/>
        <v>0.19</v>
      </c>
    </row>
    <row r="22" spans="1:7" ht="5" customHeight="1" x14ac:dyDescent="0.35">
      <c r="A22" s="7">
        <f t="shared" si="18"/>
        <v>44570</v>
      </c>
      <c r="B22" s="13">
        <f t="shared" si="13"/>
        <v>1</v>
      </c>
      <c r="C22" t="s">
        <v>44</v>
      </c>
      <c r="D22" s="14">
        <f t="shared" si="19"/>
        <v>525</v>
      </c>
      <c r="E22" s="14">
        <f t="shared" si="20"/>
        <v>130</v>
      </c>
      <c r="F22" s="18">
        <f t="shared" si="16"/>
        <v>0.23</v>
      </c>
      <c r="G22" s="18">
        <f t="shared" si="17"/>
        <v>0.23</v>
      </c>
    </row>
    <row r="23" spans="1:7" ht="5" customHeight="1" x14ac:dyDescent="0.35">
      <c r="A23" s="7">
        <f t="shared" si="18"/>
        <v>44571</v>
      </c>
      <c r="B23" s="13">
        <f t="shared" si="13"/>
        <v>2</v>
      </c>
      <c r="C23" t="s">
        <v>44</v>
      </c>
      <c r="D23" s="14">
        <f t="shared" si="19"/>
        <v>500</v>
      </c>
      <c r="E23" s="14">
        <f t="shared" si="20"/>
        <v>120</v>
      </c>
      <c r="F23" s="18">
        <f t="shared" si="16"/>
        <v>0.26</v>
      </c>
      <c r="G23" s="18">
        <f t="shared" si="17"/>
        <v>0.26</v>
      </c>
    </row>
    <row r="24" spans="1:7" ht="5" customHeight="1" x14ac:dyDescent="0.35">
      <c r="A24" s="7">
        <f t="shared" si="18"/>
        <v>44572</v>
      </c>
      <c r="B24" s="13">
        <f t="shared" si="13"/>
        <v>3</v>
      </c>
      <c r="C24" t="s">
        <v>44</v>
      </c>
      <c r="D24" s="14">
        <f t="shared" si="19"/>
        <v>500</v>
      </c>
      <c r="E24" s="14">
        <f t="shared" si="20"/>
        <v>120</v>
      </c>
      <c r="F24" s="18">
        <f t="shared" si="16"/>
        <v>0.26</v>
      </c>
      <c r="G24" s="18">
        <f t="shared" si="17"/>
        <v>0.26</v>
      </c>
    </row>
    <row r="25" spans="1:7" ht="5" customHeight="1" x14ac:dyDescent="0.35">
      <c r="A25" s="7">
        <f t="shared" si="18"/>
        <v>44573</v>
      </c>
      <c r="B25" s="13">
        <f t="shared" si="13"/>
        <v>4</v>
      </c>
      <c r="C25" t="s">
        <v>44</v>
      </c>
      <c r="D25" s="14">
        <f t="shared" si="19"/>
        <v>500</v>
      </c>
      <c r="E25" s="14">
        <f t="shared" si="20"/>
        <v>120</v>
      </c>
      <c r="F25" s="18">
        <f t="shared" si="16"/>
        <v>0.26</v>
      </c>
      <c r="G25" s="18">
        <f t="shared" si="17"/>
        <v>0.26</v>
      </c>
    </row>
    <row r="26" spans="1:7" ht="5" customHeight="1" x14ac:dyDescent="0.35">
      <c r="A26" s="7">
        <f t="shared" si="18"/>
        <v>44574</v>
      </c>
      <c r="B26" s="13">
        <f t="shared" si="13"/>
        <v>5</v>
      </c>
      <c r="C26" t="s">
        <v>44</v>
      </c>
      <c r="D26" s="14">
        <f t="shared" si="19"/>
        <v>525</v>
      </c>
      <c r="E26" s="14">
        <f t="shared" si="20"/>
        <v>130</v>
      </c>
      <c r="F26" s="18">
        <f t="shared" si="16"/>
        <v>0.23</v>
      </c>
      <c r="G26" s="18">
        <f t="shared" si="17"/>
        <v>0.23</v>
      </c>
    </row>
    <row r="27" spans="1:7" ht="5" customHeight="1" x14ac:dyDescent="0.35">
      <c r="A27" s="7">
        <f t="shared" si="18"/>
        <v>44575</v>
      </c>
      <c r="B27" s="13">
        <f t="shared" si="13"/>
        <v>6</v>
      </c>
      <c r="C27" t="s">
        <v>44</v>
      </c>
      <c r="D27" s="14">
        <f t="shared" si="19"/>
        <v>550</v>
      </c>
      <c r="E27" s="14">
        <f t="shared" si="20"/>
        <v>150</v>
      </c>
      <c r="F27" s="18">
        <f t="shared" si="16"/>
        <v>0.19</v>
      </c>
      <c r="G27" s="18">
        <f t="shared" si="17"/>
        <v>0.19</v>
      </c>
    </row>
    <row r="28" spans="1:7" ht="5" customHeight="1" x14ac:dyDescent="0.35">
      <c r="A28" s="7">
        <f t="shared" si="18"/>
        <v>44576</v>
      </c>
      <c r="B28" s="13">
        <f t="shared" si="13"/>
        <v>7</v>
      </c>
      <c r="C28" t="s">
        <v>44</v>
      </c>
      <c r="D28" s="14">
        <f t="shared" si="19"/>
        <v>550</v>
      </c>
      <c r="E28" s="14">
        <f t="shared" si="20"/>
        <v>150</v>
      </c>
      <c r="F28" s="18">
        <f t="shared" si="16"/>
        <v>0.19</v>
      </c>
      <c r="G28" s="18">
        <f t="shared" si="17"/>
        <v>0.19</v>
      </c>
    </row>
    <row r="29" spans="1:7" ht="5" customHeight="1" x14ac:dyDescent="0.35">
      <c r="A29" s="7">
        <f t="shared" si="18"/>
        <v>44577</v>
      </c>
      <c r="B29" s="13">
        <f t="shared" si="13"/>
        <v>1</v>
      </c>
      <c r="C29" t="s">
        <v>44</v>
      </c>
      <c r="D29" s="14">
        <f t="shared" si="19"/>
        <v>525</v>
      </c>
      <c r="E29" s="14">
        <f t="shared" si="20"/>
        <v>130</v>
      </c>
      <c r="F29" s="18">
        <f t="shared" si="16"/>
        <v>0.23</v>
      </c>
      <c r="G29" s="18">
        <f t="shared" si="17"/>
        <v>0.23</v>
      </c>
    </row>
    <row r="30" spans="1:7" ht="5" customHeight="1" x14ac:dyDescent="0.35">
      <c r="A30" s="7">
        <f t="shared" si="18"/>
        <v>44578</v>
      </c>
      <c r="B30" s="13">
        <f t="shared" si="13"/>
        <v>2</v>
      </c>
      <c r="C30" t="s">
        <v>44</v>
      </c>
      <c r="D30" s="14">
        <f t="shared" si="19"/>
        <v>500</v>
      </c>
      <c r="E30" s="14">
        <f t="shared" si="20"/>
        <v>120</v>
      </c>
      <c r="F30" s="18">
        <f t="shared" si="16"/>
        <v>0.26</v>
      </c>
      <c r="G30" s="18">
        <f t="shared" si="17"/>
        <v>0.26</v>
      </c>
    </row>
    <row r="31" spans="1:7" ht="5" customHeight="1" x14ac:dyDescent="0.35">
      <c r="A31" s="7">
        <f t="shared" si="18"/>
        <v>44579</v>
      </c>
      <c r="B31" s="13">
        <f t="shared" si="13"/>
        <v>3</v>
      </c>
      <c r="C31" t="s">
        <v>44</v>
      </c>
      <c r="D31" s="14">
        <f t="shared" si="19"/>
        <v>500</v>
      </c>
      <c r="E31" s="14">
        <f t="shared" si="20"/>
        <v>120</v>
      </c>
      <c r="F31" s="18">
        <f t="shared" si="16"/>
        <v>0.26</v>
      </c>
      <c r="G31" s="18">
        <f t="shared" si="17"/>
        <v>0.26</v>
      </c>
    </row>
    <row r="32" spans="1:7" ht="5" customHeight="1" x14ac:dyDescent="0.35">
      <c r="A32" s="7">
        <f t="shared" si="18"/>
        <v>44580</v>
      </c>
      <c r="B32" s="13">
        <f t="shared" si="13"/>
        <v>4</v>
      </c>
      <c r="C32" t="s">
        <v>44</v>
      </c>
      <c r="D32" s="14">
        <f t="shared" si="19"/>
        <v>500</v>
      </c>
      <c r="E32" s="14">
        <f t="shared" si="20"/>
        <v>120</v>
      </c>
      <c r="F32" s="18">
        <f t="shared" si="16"/>
        <v>0.26</v>
      </c>
      <c r="G32" s="18">
        <f t="shared" si="17"/>
        <v>0.26</v>
      </c>
    </row>
    <row r="33" spans="1:7" ht="5" customHeight="1" x14ac:dyDescent="0.35">
      <c r="A33" s="7">
        <f t="shared" si="18"/>
        <v>44581</v>
      </c>
      <c r="B33" s="13">
        <f t="shared" si="13"/>
        <v>5</v>
      </c>
      <c r="C33" t="s">
        <v>44</v>
      </c>
      <c r="D33" s="14">
        <f t="shared" si="19"/>
        <v>525</v>
      </c>
      <c r="E33" s="14">
        <f t="shared" si="20"/>
        <v>130</v>
      </c>
      <c r="F33" s="18">
        <f t="shared" si="16"/>
        <v>0.23</v>
      </c>
      <c r="G33" s="18">
        <f t="shared" si="17"/>
        <v>0.23</v>
      </c>
    </row>
    <row r="34" spans="1:7" ht="5" customHeight="1" x14ac:dyDescent="0.35">
      <c r="A34" s="7">
        <f t="shared" si="18"/>
        <v>44582</v>
      </c>
      <c r="B34" s="13">
        <f t="shared" si="13"/>
        <v>6</v>
      </c>
      <c r="C34" t="s">
        <v>44</v>
      </c>
      <c r="D34" s="14">
        <f t="shared" si="19"/>
        <v>550</v>
      </c>
      <c r="E34" s="14">
        <f t="shared" si="20"/>
        <v>150</v>
      </c>
      <c r="F34" s="18">
        <f t="shared" si="16"/>
        <v>0.19</v>
      </c>
      <c r="G34" s="18">
        <f t="shared" si="17"/>
        <v>0.19</v>
      </c>
    </row>
    <row r="35" spans="1:7" ht="5" customHeight="1" x14ac:dyDescent="0.35">
      <c r="A35" s="7">
        <f t="shared" si="18"/>
        <v>44583</v>
      </c>
      <c r="B35" s="13">
        <f t="shared" si="13"/>
        <v>7</v>
      </c>
      <c r="C35" t="s">
        <v>44</v>
      </c>
      <c r="D35" s="14">
        <f t="shared" si="19"/>
        <v>550</v>
      </c>
      <c r="E35" s="14">
        <f t="shared" si="20"/>
        <v>150</v>
      </c>
      <c r="F35" s="18">
        <f t="shared" si="16"/>
        <v>0.19</v>
      </c>
      <c r="G35" s="18">
        <f t="shared" si="17"/>
        <v>0.19</v>
      </c>
    </row>
    <row r="36" spans="1:7" ht="5" customHeight="1" x14ac:dyDescent="0.35">
      <c r="A36" s="7">
        <f t="shared" si="18"/>
        <v>44584</v>
      </c>
      <c r="B36" s="13">
        <f t="shared" si="13"/>
        <v>1</v>
      </c>
      <c r="C36" t="s">
        <v>44</v>
      </c>
      <c r="D36" s="14">
        <f t="shared" si="19"/>
        <v>525</v>
      </c>
      <c r="E36" s="14">
        <f t="shared" si="20"/>
        <v>130</v>
      </c>
      <c r="F36" s="18">
        <f t="shared" si="16"/>
        <v>0.23</v>
      </c>
      <c r="G36" s="18">
        <f t="shared" si="17"/>
        <v>0.23</v>
      </c>
    </row>
    <row r="37" spans="1:7" ht="5" customHeight="1" x14ac:dyDescent="0.35">
      <c r="A37" s="7">
        <f t="shared" si="18"/>
        <v>44585</v>
      </c>
      <c r="B37" s="13">
        <f t="shared" si="13"/>
        <v>2</v>
      </c>
      <c r="C37" t="s">
        <v>44</v>
      </c>
      <c r="D37" s="14">
        <f t="shared" si="19"/>
        <v>500</v>
      </c>
      <c r="E37" s="14">
        <f t="shared" si="20"/>
        <v>120</v>
      </c>
      <c r="F37" s="18">
        <f t="shared" si="16"/>
        <v>0.26</v>
      </c>
      <c r="G37" s="18">
        <f t="shared" si="17"/>
        <v>0.26</v>
      </c>
    </row>
    <row r="38" spans="1:7" ht="5" customHeight="1" x14ac:dyDescent="0.35">
      <c r="A38" s="7">
        <f t="shared" si="18"/>
        <v>44586</v>
      </c>
      <c r="B38" s="13">
        <f t="shared" si="13"/>
        <v>3</v>
      </c>
      <c r="C38" t="s">
        <v>44</v>
      </c>
      <c r="D38" s="14">
        <f t="shared" si="19"/>
        <v>500</v>
      </c>
      <c r="E38" s="14">
        <f t="shared" si="20"/>
        <v>120</v>
      </c>
      <c r="F38" s="18">
        <f t="shared" si="16"/>
        <v>0.26</v>
      </c>
      <c r="G38" s="18">
        <f t="shared" si="17"/>
        <v>0.26</v>
      </c>
    </row>
    <row r="39" spans="1:7" ht="5" customHeight="1" x14ac:dyDescent="0.35">
      <c r="A39" s="7">
        <f t="shared" si="18"/>
        <v>44587</v>
      </c>
      <c r="B39" s="13">
        <f t="shared" si="13"/>
        <v>4</v>
      </c>
      <c r="C39" t="s">
        <v>44</v>
      </c>
      <c r="D39" s="14">
        <f t="shared" si="19"/>
        <v>500</v>
      </c>
      <c r="E39" s="14">
        <f t="shared" si="20"/>
        <v>120</v>
      </c>
      <c r="F39" s="18">
        <f t="shared" si="16"/>
        <v>0.26</v>
      </c>
      <c r="G39" s="18">
        <f t="shared" si="17"/>
        <v>0.26</v>
      </c>
    </row>
    <row r="40" spans="1:7" ht="5" customHeight="1" x14ac:dyDescent="0.35">
      <c r="A40" s="7">
        <f t="shared" si="18"/>
        <v>44588</v>
      </c>
      <c r="B40" s="13">
        <f t="shared" si="13"/>
        <v>5</v>
      </c>
      <c r="C40" t="s">
        <v>44</v>
      </c>
      <c r="D40" s="14">
        <f t="shared" si="19"/>
        <v>525</v>
      </c>
      <c r="E40" s="14">
        <f t="shared" si="20"/>
        <v>130</v>
      </c>
      <c r="F40" s="18">
        <f t="shared" si="16"/>
        <v>0.23</v>
      </c>
      <c r="G40" s="18">
        <f t="shared" si="17"/>
        <v>0.23</v>
      </c>
    </row>
    <row r="41" spans="1:7" ht="5" customHeight="1" x14ac:dyDescent="0.35">
      <c r="A41" s="7">
        <f t="shared" si="18"/>
        <v>44589</v>
      </c>
      <c r="B41" s="13">
        <f t="shared" si="13"/>
        <v>6</v>
      </c>
      <c r="C41" t="s">
        <v>44</v>
      </c>
      <c r="D41" s="14">
        <f t="shared" si="19"/>
        <v>550</v>
      </c>
      <c r="E41" s="14">
        <f t="shared" si="20"/>
        <v>150</v>
      </c>
      <c r="F41" s="18">
        <f t="shared" si="16"/>
        <v>0.19</v>
      </c>
      <c r="G41" s="18">
        <f t="shared" si="17"/>
        <v>0.19</v>
      </c>
    </row>
    <row r="42" spans="1:7" ht="5" customHeight="1" x14ac:dyDescent="0.35">
      <c r="A42" s="7">
        <f t="shared" si="18"/>
        <v>44590</v>
      </c>
      <c r="B42" s="13">
        <f t="shared" si="13"/>
        <v>7</v>
      </c>
      <c r="C42" t="s">
        <v>44</v>
      </c>
      <c r="D42" s="14">
        <f t="shared" si="19"/>
        <v>550</v>
      </c>
      <c r="E42" s="14">
        <f t="shared" si="20"/>
        <v>150</v>
      </c>
      <c r="F42" s="18">
        <f t="shared" si="16"/>
        <v>0.19</v>
      </c>
      <c r="G42" s="18">
        <f t="shared" si="17"/>
        <v>0.19</v>
      </c>
    </row>
    <row r="43" spans="1:7" ht="5" customHeight="1" x14ac:dyDescent="0.35">
      <c r="A43" s="7">
        <f t="shared" si="18"/>
        <v>44591</v>
      </c>
      <c r="B43" s="13">
        <f t="shared" si="13"/>
        <v>1</v>
      </c>
      <c r="C43" t="s">
        <v>44</v>
      </c>
      <c r="D43" s="14">
        <f t="shared" si="19"/>
        <v>525</v>
      </c>
      <c r="E43" s="14">
        <f t="shared" si="20"/>
        <v>130</v>
      </c>
      <c r="F43" s="18">
        <f t="shared" si="16"/>
        <v>0.23</v>
      </c>
      <c r="G43" s="18">
        <f t="shared" si="17"/>
        <v>0.23</v>
      </c>
    </row>
    <row r="44" spans="1:7" ht="5" customHeight="1" x14ac:dyDescent="0.35">
      <c r="A44" s="7">
        <f t="shared" si="18"/>
        <v>44592</v>
      </c>
      <c r="B44" s="13">
        <f t="shared" si="13"/>
        <v>2</v>
      </c>
      <c r="C44" t="s">
        <v>44</v>
      </c>
      <c r="D44" s="14">
        <f t="shared" si="19"/>
        <v>500</v>
      </c>
      <c r="E44" s="14">
        <f t="shared" si="20"/>
        <v>120</v>
      </c>
      <c r="F44" s="18">
        <f t="shared" si="16"/>
        <v>0.26</v>
      </c>
      <c r="G44" s="18">
        <f t="shared" si="17"/>
        <v>0.26</v>
      </c>
    </row>
    <row r="45" spans="1:7" ht="5" customHeight="1" x14ac:dyDescent="0.35">
      <c r="A45" s="7">
        <f t="shared" si="18"/>
        <v>44593</v>
      </c>
      <c r="B45" s="13">
        <f t="shared" si="13"/>
        <v>3</v>
      </c>
      <c r="C45" t="s">
        <v>44</v>
      </c>
      <c r="D45" s="14">
        <f t="shared" si="19"/>
        <v>500</v>
      </c>
      <c r="E45" s="14">
        <f t="shared" si="20"/>
        <v>120</v>
      </c>
      <c r="F45" s="18">
        <f t="shared" si="16"/>
        <v>0.26</v>
      </c>
      <c r="G45" s="18">
        <f t="shared" si="17"/>
        <v>0.26</v>
      </c>
    </row>
    <row r="46" spans="1:7" ht="5" customHeight="1" x14ac:dyDescent="0.35">
      <c r="A46" s="7">
        <f t="shared" si="18"/>
        <v>44594</v>
      </c>
      <c r="B46" s="13">
        <f t="shared" si="13"/>
        <v>4</v>
      </c>
      <c r="C46" t="s">
        <v>44</v>
      </c>
      <c r="D46" s="14">
        <f t="shared" si="19"/>
        <v>500</v>
      </c>
      <c r="E46" s="14">
        <f t="shared" si="20"/>
        <v>120</v>
      </c>
      <c r="F46" s="18">
        <f t="shared" si="16"/>
        <v>0.26</v>
      </c>
      <c r="G46" s="18">
        <f t="shared" si="17"/>
        <v>0.26</v>
      </c>
    </row>
    <row r="47" spans="1:7" ht="5" customHeight="1" x14ac:dyDescent="0.35">
      <c r="A47" s="7">
        <f t="shared" si="18"/>
        <v>44595</v>
      </c>
      <c r="B47" s="13">
        <f t="shared" si="13"/>
        <v>5</v>
      </c>
      <c r="C47" t="s">
        <v>44</v>
      </c>
      <c r="D47" s="14">
        <f t="shared" si="19"/>
        <v>525</v>
      </c>
      <c r="E47" s="14">
        <f t="shared" si="20"/>
        <v>130</v>
      </c>
      <c r="F47" s="18">
        <f t="shared" si="16"/>
        <v>0.23</v>
      </c>
      <c r="G47" s="18">
        <f t="shared" si="17"/>
        <v>0.23</v>
      </c>
    </row>
    <row r="48" spans="1:7" ht="5" customHeight="1" x14ac:dyDescent="0.35">
      <c r="A48" s="7">
        <f t="shared" si="18"/>
        <v>44596</v>
      </c>
      <c r="B48" s="13">
        <f t="shared" si="13"/>
        <v>6</v>
      </c>
      <c r="C48" t="s">
        <v>44</v>
      </c>
      <c r="D48" s="14">
        <f t="shared" si="19"/>
        <v>550</v>
      </c>
      <c r="E48" s="14">
        <f t="shared" si="20"/>
        <v>150</v>
      </c>
      <c r="F48" s="18">
        <f t="shared" si="16"/>
        <v>0.19</v>
      </c>
      <c r="G48" s="18">
        <f t="shared" si="17"/>
        <v>0.19</v>
      </c>
    </row>
    <row r="49" spans="1:7" ht="5" customHeight="1" x14ac:dyDescent="0.35">
      <c r="A49" s="7">
        <f t="shared" si="18"/>
        <v>44597</v>
      </c>
      <c r="B49" s="13">
        <f t="shared" si="13"/>
        <v>7</v>
      </c>
      <c r="C49" t="s">
        <v>44</v>
      </c>
      <c r="D49" s="14">
        <f t="shared" si="19"/>
        <v>550</v>
      </c>
      <c r="E49" s="14">
        <f t="shared" si="20"/>
        <v>150</v>
      </c>
      <c r="F49" s="18">
        <f t="shared" si="16"/>
        <v>0.19</v>
      </c>
      <c r="G49" s="18">
        <f t="shared" si="17"/>
        <v>0.19</v>
      </c>
    </row>
    <row r="50" spans="1:7" ht="5" customHeight="1" x14ac:dyDescent="0.35">
      <c r="A50" s="7">
        <f t="shared" si="18"/>
        <v>44598</v>
      </c>
      <c r="B50" s="13">
        <f t="shared" si="13"/>
        <v>1</v>
      </c>
      <c r="C50" t="s">
        <v>44</v>
      </c>
      <c r="D50" s="14">
        <f t="shared" si="19"/>
        <v>525</v>
      </c>
      <c r="E50" s="14">
        <f t="shared" si="20"/>
        <v>130</v>
      </c>
      <c r="F50" s="18">
        <f t="shared" si="16"/>
        <v>0.23</v>
      </c>
      <c r="G50" s="18">
        <f t="shared" si="17"/>
        <v>0.23</v>
      </c>
    </row>
    <row r="51" spans="1:7" ht="5" customHeight="1" x14ac:dyDescent="0.35">
      <c r="A51" s="7">
        <f t="shared" si="18"/>
        <v>44599</v>
      </c>
      <c r="B51" s="13">
        <f t="shared" si="13"/>
        <v>2</v>
      </c>
      <c r="C51" t="s">
        <v>44</v>
      </c>
      <c r="D51" s="14">
        <f t="shared" si="19"/>
        <v>500</v>
      </c>
      <c r="E51" s="14">
        <f t="shared" si="20"/>
        <v>120</v>
      </c>
      <c r="F51" s="18">
        <f t="shared" si="16"/>
        <v>0.26</v>
      </c>
      <c r="G51" s="18">
        <f t="shared" si="17"/>
        <v>0.26</v>
      </c>
    </row>
    <row r="52" spans="1:7" ht="5" customHeight="1" x14ac:dyDescent="0.35">
      <c r="A52" s="7">
        <f t="shared" si="18"/>
        <v>44600</v>
      </c>
      <c r="B52" s="13">
        <f t="shared" si="13"/>
        <v>3</v>
      </c>
      <c r="C52" t="s">
        <v>44</v>
      </c>
      <c r="D52" s="14">
        <f t="shared" si="19"/>
        <v>500</v>
      </c>
      <c r="E52" s="14">
        <f t="shared" si="20"/>
        <v>120</v>
      </c>
      <c r="F52" s="18">
        <f t="shared" si="16"/>
        <v>0.26</v>
      </c>
      <c r="G52" s="18">
        <f t="shared" si="17"/>
        <v>0.26</v>
      </c>
    </row>
    <row r="53" spans="1:7" ht="5" customHeight="1" x14ac:dyDescent="0.35">
      <c r="A53" s="7">
        <f t="shared" si="18"/>
        <v>44601</v>
      </c>
      <c r="B53" s="13">
        <f t="shared" si="13"/>
        <v>4</v>
      </c>
      <c r="C53" t="s">
        <v>44</v>
      </c>
      <c r="D53" s="14">
        <f t="shared" si="19"/>
        <v>500</v>
      </c>
      <c r="E53" s="14">
        <f t="shared" si="20"/>
        <v>120</v>
      </c>
      <c r="F53" s="18">
        <f t="shared" si="16"/>
        <v>0.26</v>
      </c>
      <c r="G53" s="18">
        <f t="shared" si="17"/>
        <v>0.26</v>
      </c>
    </row>
    <row r="54" spans="1:7" ht="5" customHeight="1" x14ac:dyDescent="0.35">
      <c r="A54" s="7">
        <f t="shared" si="18"/>
        <v>44602</v>
      </c>
      <c r="B54" s="13">
        <f t="shared" si="13"/>
        <v>5</v>
      </c>
      <c r="C54" t="s">
        <v>44</v>
      </c>
      <c r="D54" s="14">
        <f t="shared" si="19"/>
        <v>525</v>
      </c>
      <c r="E54" s="14">
        <f t="shared" si="20"/>
        <v>130</v>
      </c>
      <c r="F54" s="18">
        <f t="shared" si="16"/>
        <v>0.23</v>
      </c>
      <c r="G54" s="18">
        <f t="shared" si="17"/>
        <v>0.23</v>
      </c>
    </row>
    <row r="55" spans="1:7" ht="5" customHeight="1" x14ac:dyDescent="0.35">
      <c r="A55" s="7">
        <f t="shared" si="18"/>
        <v>44603</v>
      </c>
      <c r="B55" s="13">
        <f t="shared" si="13"/>
        <v>6</v>
      </c>
      <c r="C55" t="s">
        <v>44</v>
      </c>
      <c r="D55" s="14">
        <f t="shared" si="19"/>
        <v>550</v>
      </c>
      <c r="E55" s="14">
        <f t="shared" si="20"/>
        <v>150</v>
      </c>
      <c r="F55" s="18">
        <f t="shared" si="16"/>
        <v>0.19</v>
      </c>
      <c r="G55" s="18">
        <f t="shared" si="17"/>
        <v>0.19</v>
      </c>
    </row>
    <row r="56" spans="1:7" ht="5" customHeight="1" x14ac:dyDescent="0.35">
      <c r="A56" s="7">
        <f t="shared" si="18"/>
        <v>44604</v>
      </c>
      <c r="B56" s="13">
        <f t="shared" si="13"/>
        <v>7</v>
      </c>
      <c r="C56" t="s">
        <v>44</v>
      </c>
      <c r="D56" s="14">
        <f t="shared" si="19"/>
        <v>550</v>
      </c>
      <c r="E56" s="14">
        <f t="shared" si="20"/>
        <v>150</v>
      </c>
      <c r="F56" s="18">
        <f t="shared" si="16"/>
        <v>0.19</v>
      </c>
      <c r="G56" s="18">
        <f t="shared" si="17"/>
        <v>0.19</v>
      </c>
    </row>
    <row r="57" spans="1:7" ht="5" customHeight="1" x14ac:dyDescent="0.35">
      <c r="A57" s="7">
        <f t="shared" si="18"/>
        <v>44605</v>
      </c>
      <c r="B57" s="13">
        <f t="shared" si="13"/>
        <v>1</v>
      </c>
      <c r="C57" t="s">
        <v>44</v>
      </c>
      <c r="D57" s="14">
        <f t="shared" si="19"/>
        <v>525</v>
      </c>
      <c r="E57" s="14">
        <f t="shared" si="20"/>
        <v>130</v>
      </c>
      <c r="F57" s="18">
        <f t="shared" si="16"/>
        <v>0.23</v>
      </c>
      <c r="G57" s="18">
        <f t="shared" si="17"/>
        <v>0.23</v>
      </c>
    </row>
    <row r="58" spans="1:7" ht="5" customHeight="1" x14ac:dyDescent="0.35">
      <c r="A58" s="7">
        <f t="shared" si="18"/>
        <v>44606</v>
      </c>
      <c r="B58" s="13">
        <f t="shared" si="13"/>
        <v>2</v>
      </c>
      <c r="C58" t="s">
        <v>44</v>
      </c>
      <c r="D58" s="14">
        <f t="shared" si="19"/>
        <v>500</v>
      </c>
      <c r="E58" s="14">
        <f t="shared" si="20"/>
        <v>120</v>
      </c>
      <c r="F58" s="18">
        <f t="shared" si="16"/>
        <v>0.26</v>
      </c>
      <c r="G58" s="18">
        <f t="shared" si="17"/>
        <v>0.26</v>
      </c>
    </row>
    <row r="59" spans="1:7" ht="5" customHeight="1" x14ac:dyDescent="0.35">
      <c r="A59" s="7">
        <f t="shared" si="18"/>
        <v>44607</v>
      </c>
      <c r="B59" s="13">
        <f t="shared" si="13"/>
        <v>3</v>
      </c>
      <c r="C59" t="s">
        <v>44</v>
      </c>
      <c r="D59" s="14">
        <f t="shared" si="19"/>
        <v>500</v>
      </c>
      <c r="E59" s="14">
        <f t="shared" si="20"/>
        <v>120</v>
      </c>
      <c r="F59" s="18">
        <f t="shared" si="16"/>
        <v>0.26</v>
      </c>
      <c r="G59" s="18">
        <f t="shared" si="17"/>
        <v>0.26</v>
      </c>
    </row>
    <row r="60" spans="1:7" ht="5" customHeight="1" x14ac:dyDescent="0.35">
      <c r="A60" s="7">
        <f t="shared" si="18"/>
        <v>44608</v>
      </c>
      <c r="B60" s="13">
        <f t="shared" si="13"/>
        <v>4</v>
      </c>
      <c r="C60" t="s">
        <v>44</v>
      </c>
      <c r="D60" s="14">
        <f t="shared" si="19"/>
        <v>500</v>
      </c>
      <c r="E60" s="14">
        <f t="shared" si="20"/>
        <v>120</v>
      </c>
      <c r="F60" s="18">
        <f t="shared" si="16"/>
        <v>0.26</v>
      </c>
      <c r="G60" s="18">
        <f t="shared" si="17"/>
        <v>0.26</v>
      </c>
    </row>
    <row r="61" spans="1:7" ht="5" customHeight="1" x14ac:dyDescent="0.35">
      <c r="A61" s="7">
        <f t="shared" si="18"/>
        <v>44609</v>
      </c>
      <c r="B61" s="13">
        <f t="shared" si="13"/>
        <v>5</v>
      </c>
      <c r="C61" t="s">
        <v>44</v>
      </c>
      <c r="D61" s="14">
        <f t="shared" si="19"/>
        <v>525</v>
      </c>
      <c r="E61" s="14">
        <f t="shared" si="20"/>
        <v>130</v>
      </c>
      <c r="F61" s="18">
        <f t="shared" si="16"/>
        <v>0.23</v>
      </c>
      <c r="G61" s="18">
        <f t="shared" si="17"/>
        <v>0.23</v>
      </c>
    </row>
    <row r="62" spans="1:7" ht="5" customHeight="1" x14ac:dyDescent="0.35">
      <c r="A62" s="7">
        <f t="shared" si="18"/>
        <v>44610</v>
      </c>
      <c r="B62" s="13">
        <f t="shared" si="13"/>
        <v>6</v>
      </c>
      <c r="C62" t="s">
        <v>44</v>
      </c>
      <c r="D62" s="14">
        <f t="shared" si="19"/>
        <v>550</v>
      </c>
      <c r="E62" s="14">
        <f t="shared" si="20"/>
        <v>150</v>
      </c>
      <c r="F62" s="18">
        <f t="shared" si="16"/>
        <v>0.19</v>
      </c>
      <c r="G62" s="18">
        <f t="shared" si="17"/>
        <v>0.19</v>
      </c>
    </row>
    <row r="63" spans="1:7" ht="5" customHeight="1" x14ac:dyDescent="0.35">
      <c r="A63" s="7">
        <f t="shared" si="18"/>
        <v>44611</v>
      </c>
      <c r="B63" s="13">
        <f t="shared" si="13"/>
        <v>7</v>
      </c>
      <c r="C63" t="s">
        <v>44</v>
      </c>
      <c r="D63" s="14">
        <f t="shared" si="19"/>
        <v>550</v>
      </c>
      <c r="E63" s="14">
        <f t="shared" si="20"/>
        <v>150</v>
      </c>
      <c r="F63" s="18">
        <f t="shared" si="16"/>
        <v>0.19</v>
      </c>
      <c r="G63" s="18">
        <f t="shared" si="17"/>
        <v>0.19</v>
      </c>
    </row>
    <row r="64" spans="1:7" ht="5" customHeight="1" x14ac:dyDescent="0.35">
      <c r="A64" s="7">
        <f t="shared" si="18"/>
        <v>44612</v>
      </c>
      <c r="B64" s="13">
        <f t="shared" si="13"/>
        <v>1</v>
      </c>
      <c r="C64" t="s">
        <v>44</v>
      </c>
      <c r="D64" s="14">
        <f t="shared" si="19"/>
        <v>525</v>
      </c>
      <c r="E64" s="14">
        <f t="shared" si="20"/>
        <v>130</v>
      </c>
      <c r="F64" s="18">
        <f t="shared" si="16"/>
        <v>0.23</v>
      </c>
      <c r="G64" s="18">
        <f t="shared" si="17"/>
        <v>0.23</v>
      </c>
    </row>
    <row r="65" spans="1:7" ht="5" customHeight="1" x14ac:dyDescent="0.35">
      <c r="A65" s="7">
        <f t="shared" si="18"/>
        <v>44613</v>
      </c>
      <c r="B65" s="13">
        <f t="shared" si="13"/>
        <v>2</v>
      </c>
      <c r="C65" t="s">
        <v>44</v>
      </c>
      <c r="D65" s="14">
        <f t="shared" si="19"/>
        <v>500</v>
      </c>
      <c r="E65" s="14">
        <f t="shared" si="20"/>
        <v>120</v>
      </c>
      <c r="F65" s="18">
        <f t="shared" si="16"/>
        <v>0.26</v>
      </c>
      <c r="G65" s="18">
        <f t="shared" si="17"/>
        <v>0.26</v>
      </c>
    </row>
    <row r="66" spans="1:7" ht="5" customHeight="1" x14ac:dyDescent="0.35">
      <c r="A66" s="7">
        <f t="shared" si="18"/>
        <v>44614</v>
      </c>
      <c r="B66" s="13">
        <f t="shared" si="13"/>
        <v>3</v>
      </c>
      <c r="C66" t="s">
        <v>44</v>
      </c>
      <c r="D66" s="14">
        <f t="shared" si="19"/>
        <v>500</v>
      </c>
      <c r="E66" s="14">
        <f t="shared" si="20"/>
        <v>120</v>
      </c>
      <c r="F66" s="18">
        <f t="shared" si="16"/>
        <v>0.26</v>
      </c>
      <c r="G66" s="18">
        <f t="shared" si="17"/>
        <v>0.26</v>
      </c>
    </row>
    <row r="67" spans="1:7" ht="5" customHeight="1" x14ac:dyDescent="0.35">
      <c r="A67" s="7">
        <f t="shared" si="18"/>
        <v>44615</v>
      </c>
      <c r="B67" s="13">
        <f t="shared" si="13"/>
        <v>4</v>
      </c>
      <c r="C67" t="s">
        <v>44</v>
      </c>
      <c r="D67" s="14">
        <f t="shared" si="19"/>
        <v>500</v>
      </c>
      <c r="E67" s="14">
        <f t="shared" si="20"/>
        <v>120</v>
      </c>
      <c r="F67" s="18">
        <f t="shared" si="16"/>
        <v>0.26</v>
      </c>
      <c r="G67" s="18">
        <f t="shared" si="17"/>
        <v>0.26</v>
      </c>
    </row>
    <row r="68" spans="1:7" ht="5" customHeight="1" x14ac:dyDescent="0.35">
      <c r="A68" s="7">
        <f t="shared" si="18"/>
        <v>44616</v>
      </c>
      <c r="B68" s="13">
        <f t="shared" si="13"/>
        <v>5</v>
      </c>
      <c r="C68" t="s">
        <v>44</v>
      </c>
      <c r="D68" s="14">
        <f t="shared" si="19"/>
        <v>525</v>
      </c>
      <c r="E68" s="14">
        <f t="shared" si="20"/>
        <v>130</v>
      </c>
      <c r="F68" s="18">
        <f t="shared" si="16"/>
        <v>0.23</v>
      </c>
      <c r="G68" s="18">
        <f t="shared" si="17"/>
        <v>0.23</v>
      </c>
    </row>
    <row r="69" spans="1:7" ht="5" customHeight="1" x14ac:dyDescent="0.35">
      <c r="A69" s="7">
        <f t="shared" si="18"/>
        <v>44617</v>
      </c>
      <c r="B69" s="13">
        <f t="shared" si="13"/>
        <v>6</v>
      </c>
      <c r="C69" t="s">
        <v>44</v>
      </c>
      <c r="D69" s="14">
        <f t="shared" si="19"/>
        <v>550</v>
      </c>
      <c r="E69" s="14">
        <f t="shared" si="20"/>
        <v>150</v>
      </c>
      <c r="F69" s="18">
        <f t="shared" si="16"/>
        <v>0.19</v>
      </c>
      <c r="G69" s="18">
        <f t="shared" si="17"/>
        <v>0.19</v>
      </c>
    </row>
    <row r="70" spans="1:7" ht="5" customHeight="1" x14ac:dyDescent="0.35">
      <c r="A70" s="7">
        <f t="shared" si="18"/>
        <v>44618</v>
      </c>
      <c r="B70" s="13">
        <f t="shared" si="13"/>
        <v>7</v>
      </c>
      <c r="C70" t="s">
        <v>44</v>
      </c>
      <c r="D70" s="14">
        <f t="shared" si="19"/>
        <v>550</v>
      </c>
      <c r="E70" s="14">
        <f t="shared" si="20"/>
        <v>150</v>
      </c>
      <c r="F70" s="18">
        <f t="shared" si="16"/>
        <v>0.19</v>
      </c>
      <c r="G70" s="18">
        <f t="shared" si="17"/>
        <v>0.19</v>
      </c>
    </row>
    <row r="71" spans="1:7" ht="5" customHeight="1" x14ac:dyDescent="0.35">
      <c r="A71" s="7">
        <f t="shared" si="18"/>
        <v>44619</v>
      </c>
      <c r="B71" s="13">
        <f t="shared" si="13"/>
        <v>1</v>
      </c>
      <c r="C71" t="s">
        <v>44</v>
      </c>
      <c r="D71" s="14">
        <f t="shared" si="19"/>
        <v>525</v>
      </c>
      <c r="E71" s="14">
        <f t="shared" si="20"/>
        <v>130</v>
      </c>
      <c r="F71" s="18">
        <f t="shared" si="16"/>
        <v>0.23</v>
      </c>
      <c r="G71" s="18">
        <f t="shared" si="17"/>
        <v>0.23</v>
      </c>
    </row>
    <row r="72" spans="1:7" ht="5" customHeight="1" x14ac:dyDescent="0.35">
      <c r="A72" s="7">
        <f t="shared" si="18"/>
        <v>44620</v>
      </c>
      <c r="B72" s="13">
        <f t="shared" si="13"/>
        <v>2</v>
      </c>
      <c r="C72" t="s">
        <v>44</v>
      </c>
      <c r="D72" s="14">
        <f t="shared" si="19"/>
        <v>500</v>
      </c>
      <c r="E72" s="14">
        <f t="shared" si="20"/>
        <v>120</v>
      </c>
      <c r="F72" s="18">
        <f t="shared" si="16"/>
        <v>0.26</v>
      </c>
      <c r="G72" s="18">
        <f t="shared" si="17"/>
        <v>0.26</v>
      </c>
    </row>
    <row r="73" spans="1:7" ht="5" customHeight="1" x14ac:dyDescent="0.35">
      <c r="A73" s="7">
        <f t="shared" si="18"/>
        <v>44621</v>
      </c>
      <c r="B73" s="13">
        <f t="shared" si="13"/>
        <v>3</v>
      </c>
      <c r="C73" t="s">
        <v>44</v>
      </c>
      <c r="D73" s="14">
        <f t="shared" si="19"/>
        <v>500</v>
      </c>
      <c r="E73" s="14">
        <f t="shared" si="20"/>
        <v>120</v>
      </c>
      <c r="F73" s="18">
        <f t="shared" si="16"/>
        <v>0.26</v>
      </c>
      <c r="G73" s="18">
        <f t="shared" si="17"/>
        <v>0.26</v>
      </c>
    </row>
    <row r="74" spans="1:7" ht="5" customHeight="1" x14ac:dyDescent="0.35">
      <c r="A74" s="7">
        <f t="shared" si="18"/>
        <v>44622</v>
      </c>
      <c r="B74" s="13">
        <f t="shared" si="13"/>
        <v>4</v>
      </c>
      <c r="C74" t="s">
        <v>44</v>
      </c>
      <c r="D74" s="14">
        <f t="shared" si="19"/>
        <v>500</v>
      </c>
      <c r="E74" s="14">
        <f t="shared" si="20"/>
        <v>120</v>
      </c>
      <c r="F74" s="18">
        <f t="shared" si="16"/>
        <v>0.26</v>
      </c>
      <c r="G74" s="18">
        <f t="shared" si="17"/>
        <v>0.26</v>
      </c>
    </row>
    <row r="75" spans="1:7" ht="5" customHeight="1" x14ac:dyDescent="0.35">
      <c r="A75" s="7">
        <f t="shared" si="18"/>
        <v>44623</v>
      </c>
      <c r="B75" s="13">
        <f t="shared" si="13"/>
        <v>5</v>
      </c>
      <c r="C75" t="s">
        <v>44</v>
      </c>
      <c r="D75" s="14">
        <f t="shared" si="19"/>
        <v>525</v>
      </c>
      <c r="E75" s="14">
        <f t="shared" si="20"/>
        <v>130</v>
      </c>
      <c r="F75" s="18">
        <f t="shared" si="16"/>
        <v>0.23</v>
      </c>
      <c r="G75" s="18">
        <f t="shared" si="17"/>
        <v>0.23</v>
      </c>
    </row>
    <row r="76" spans="1:7" ht="5" customHeight="1" x14ac:dyDescent="0.35">
      <c r="A76" s="7">
        <f t="shared" si="18"/>
        <v>44624</v>
      </c>
      <c r="B76" s="13">
        <f t="shared" si="13"/>
        <v>6</v>
      </c>
      <c r="C76" t="s">
        <v>44</v>
      </c>
      <c r="D76" s="14">
        <f t="shared" si="19"/>
        <v>550</v>
      </c>
      <c r="E76" s="14">
        <f t="shared" si="20"/>
        <v>150</v>
      </c>
      <c r="F76" s="18">
        <f t="shared" si="16"/>
        <v>0.19</v>
      </c>
      <c r="G76" s="18">
        <f t="shared" si="17"/>
        <v>0.19</v>
      </c>
    </row>
    <row r="77" spans="1:7" ht="5" customHeight="1" x14ac:dyDescent="0.35">
      <c r="A77" s="7">
        <f t="shared" si="18"/>
        <v>44625</v>
      </c>
      <c r="B77" s="13">
        <f t="shared" si="13"/>
        <v>7</v>
      </c>
      <c r="C77" t="s">
        <v>44</v>
      </c>
      <c r="D77" s="14">
        <f t="shared" si="19"/>
        <v>550</v>
      </c>
      <c r="E77" s="14">
        <f t="shared" si="20"/>
        <v>150</v>
      </c>
      <c r="F77" s="18">
        <f t="shared" si="16"/>
        <v>0.19</v>
      </c>
      <c r="G77" s="18">
        <f t="shared" si="17"/>
        <v>0.19</v>
      </c>
    </row>
    <row r="78" spans="1:7" ht="5" customHeight="1" x14ac:dyDescent="0.35">
      <c r="A78" s="7">
        <f t="shared" si="18"/>
        <v>44626</v>
      </c>
      <c r="B78" s="13">
        <f t="shared" si="13"/>
        <v>1</v>
      </c>
      <c r="C78" t="s">
        <v>44</v>
      </c>
      <c r="D78" s="14">
        <f t="shared" si="19"/>
        <v>525</v>
      </c>
      <c r="E78" s="14">
        <f t="shared" si="20"/>
        <v>130</v>
      </c>
      <c r="F78" s="18">
        <f t="shared" si="16"/>
        <v>0.23</v>
      </c>
      <c r="G78" s="18">
        <f t="shared" si="17"/>
        <v>0.23</v>
      </c>
    </row>
    <row r="79" spans="1:7" ht="5" customHeight="1" x14ac:dyDescent="0.35">
      <c r="A79" s="7">
        <f t="shared" si="18"/>
        <v>44627</v>
      </c>
      <c r="B79" s="13">
        <f t="shared" ref="B79:B142" si="21">WEEKDAY(A79)</f>
        <v>2</v>
      </c>
      <c r="C79" t="s">
        <v>44</v>
      </c>
      <c r="D79" s="14">
        <f t="shared" si="19"/>
        <v>500</v>
      </c>
      <c r="E79" s="14">
        <f t="shared" si="20"/>
        <v>120</v>
      </c>
      <c r="F79" s="18">
        <f t="shared" ref="F79:F142" si="22">ROUND(1-(D79/$F$12),2)</f>
        <v>0.26</v>
      </c>
      <c r="G79" s="18">
        <f t="shared" ref="G79:G142" si="23">F79</f>
        <v>0.26</v>
      </c>
    </row>
    <row r="80" spans="1:7" ht="5" customHeight="1" x14ac:dyDescent="0.35">
      <c r="A80" s="7">
        <f t="shared" ref="A80:A143" si="24">A79+1</f>
        <v>44628</v>
      </c>
      <c r="B80" s="13">
        <f t="shared" si="21"/>
        <v>3</v>
      </c>
      <c r="C80" t="s">
        <v>44</v>
      </c>
      <c r="D80" s="14">
        <f t="shared" si="19"/>
        <v>500</v>
      </c>
      <c r="E80" s="14">
        <f t="shared" si="20"/>
        <v>120</v>
      </c>
      <c r="F80" s="18">
        <f t="shared" si="22"/>
        <v>0.26</v>
      </c>
      <c r="G80" s="18">
        <f t="shared" si="23"/>
        <v>0.26</v>
      </c>
    </row>
    <row r="81" spans="1:7" ht="5" customHeight="1" x14ac:dyDescent="0.35">
      <c r="A81" s="7">
        <f t="shared" si="24"/>
        <v>44629</v>
      </c>
      <c r="B81" s="13">
        <f t="shared" si="21"/>
        <v>4</v>
      </c>
      <c r="C81" t="s">
        <v>44</v>
      </c>
      <c r="D81" s="14">
        <f t="shared" si="19"/>
        <v>500</v>
      </c>
      <c r="E81" s="14">
        <f t="shared" si="20"/>
        <v>120</v>
      </c>
      <c r="F81" s="18">
        <f t="shared" si="22"/>
        <v>0.26</v>
      </c>
      <c r="G81" s="18">
        <f t="shared" si="23"/>
        <v>0.26</v>
      </c>
    </row>
    <row r="82" spans="1:7" ht="5" customHeight="1" x14ac:dyDescent="0.35">
      <c r="A82" s="7">
        <f t="shared" si="24"/>
        <v>44630</v>
      </c>
      <c r="B82" s="13">
        <f t="shared" si="21"/>
        <v>5</v>
      </c>
      <c r="C82" t="s">
        <v>44</v>
      </c>
      <c r="D82" s="14">
        <f t="shared" ref="D82:D145" si="25">IF(B82=1,VLOOKUP(C82,$B$5:$I$8,8),IF(B82=2,VLOOKUP(C82,$B$5:$I$8,2),IF(B82=3,VLOOKUP(C82,$B$5:$I$8,3),IF(B82=4,VLOOKUP(C82,$B$5:$I$8,4),IF(B82=5,VLOOKUP(C82,$B$5:$I$8,5),IF(B82=6,VLOOKUP(C82,$B$5:$I$8,6),IF(B82=7,VLOOKUP(C82,$B$5:$I$8,7),0)))))))</f>
        <v>525</v>
      </c>
      <c r="E82" s="14">
        <f t="shared" ref="E82:E145" si="26">IF(B82=1,VLOOKUP(C82,$J$5:$Q$8,8),IF(B82=2,VLOOKUP(C82,$J$5:$Q$8,2),IF(B82=3,VLOOKUP(C82,$J$5:$Q$8,3),IF(B82=4,VLOOKUP(C82,$J$5:$Q$8,4),IF(B82=5,VLOOKUP(C82,$J$5:$Q$8,5),IF(B82=6,VLOOKUP(C82,$J$5:$Q$8,6),IF(B82=7,VLOOKUP(C82,$J$5:$Q$8,7),0)))))))</f>
        <v>130</v>
      </c>
      <c r="F82" s="18">
        <f t="shared" si="22"/>
        <v>0.23</v>
      </c>
      <c r="G82" s="18">
        <f t="shared" si="23"/>
        <v>0.23</v>
      </c>
    </row>
    <row r="83" spans="1:7" ht="5" customHeight="1" x14ac:dyDescent="0.35">
      <c r="A83" s="7">
        <f t="shared" si="24"/>
        <v>44631</v>
      </c>
      <c r="B83" s="13">
        <f t="shared" si="21"/>
        <v>6</v>
      </c>
      <c r="C83" t="s">
        <v>44</v>
      </c>
      <c r="D83" s="14">
        <f t="shared" si="25"/>
        <v>550</v>
      </c>
      <c r="E83" s="14">
        <f t="shared" si="26"/>
        <v>150</v>
      </c>
      <c r="F83" s="18">
        <f t="shared" si="22"/>
        <v>0.19</v>
      </c>
      <c r="G83" s="18">
        <f t="shared" si="23"/>
        <v>0.19</v>
      </c>
    </row>
    <row r="84" spans="1:7" ht="5" customHeight="1" x14ac:dyDescent="0.35">
      <c r="A84" s="7">
        <f t="shared" si="24"/>
        <v>44632</v>
      </c>
      <c r="B84" s="13">
        <f t="shared" si="21"/>
        <v>7</v>
      </c>
      <c r="C84" t="s">
        <v>44</v>
      </c>
      <c r="D84" s="14">
        <f t="shared" si="25"/>
        <v>550</v>
      </c>
      <c r="E84" s="14">
        <f t="shared" si="26"/>
        <v>150</v>
      </c>
      <c r="F84" s="18">
        <f t="shared" si="22"/>
        <v>0.19</v>
      </c>
      <c r="G84" s="18">
        <f t="shared" si="23"/>
        <v>0.19</v>
      </c>
    </row>
    <row r="85" spans="1:7" ht="5" customHeight="1" x14ac:dyDescent="0.35">
      <c r="A85" s="7">
        <f t="shared" si="24"/>
        <v>44633</v>
      </c>
      <c r="B85" s="13">
        <f t="shared" si="21"/>
        <v>1</v>
      </c>
      <c r="C85" t="s">
        <v>44</v>
      </c>
      <c r="D85" s="14">
        <f t="shared" si="25"/>
        <v>525</v>
      </c>
      <c r="E85" s="14">
        <f t="shared" si="26"/>
        <v>130</v>
      </c>
      <c r="F85" s="18">
        <f t="shared" si="22"/>
        <v>0.23</v>
      </c>
      <c r="G85" s="18">
        <f t="shared" si="23"/>
        <v>0.23</v>
      </c>
    </row>
    <row r="86" spans="1:7" ht="5" customHeight="1" x14ac:dyDescent="0.35">
      <c r="A86" s="7">
        <f t="shared" si="24"/>
        <v>44634</v>
      </c>
      <c r="B86" s="13">
        <f t="shared" si="21"/>
        <v>2</v>
      </c>
      <c r="C86" t="s">
        <v>44</v>
      </c>
      <c r="D86" s="14">
        <f t="shared" si="25"/>
        <v>500</v>
      </c>
      <c r="E86" s="14">
        <f t="shared" si="26"/>
        <v>120</v>
      </c>
      <c r="F86" s="18">
        <f t="shared" si="22"/>
        <v>0.26</v>
      </c>
      <c r="G86" s="18">
        <f t="shared" si="23"/>
        <v>0.26</v>
      </c>
    </row>
    <row r="87" spans="1:7" ht="5" customHeight="1" x14ac:dyDescent="0.35">
      <c r="A87" s="7">
        <f t="shared" si="24"/>
        <v>44635</v>
      </c>
      <c r="B87" s="13">
        <f t="shared" si="21"/>
        <v>3</v>
      </c>
      <c r="C87" t="s">
        <v>44</v>
      </c>
      <c r="D87" s="14">
        <f t="shared" si="25"/>
        <v>500</v>
      </c>
      <c r="E87" s="14">
        <f t="shared" si="26"/>
        <v>120</v>
      </c>
      <c r="F87" s="18">
        <f t="shared" si="22"/>
        <v>0.26</v>
      </c>
      <c r="G87" s="18">
        <f t="shared" si="23"/>
        <v>0.26</v>
      </c>
    </row>
    <row r="88" spans="1:7" ht="5" customHeight="1" x14ac:dyDescent="0.35">
      <c r="A88" s="7">
        <f t="shared" si="24"/>
        <v>44636</v>
      </c>
      <c r="B88" s="13">
        <f t="shared" si="21"/>
        <v>4</v>
      </c>
      <c r="C88" t="s">
        <v>44</v>
      </c>
      <c r="D88" s="14">
        <f t="shared" si="25"/>
        <v>500</v>
      </c>
      <c r="E88" s="14">
        <f t="shared" si="26"/>
        <v>120</v>
      </c>
      <c r="F88" s="18">
        <f t="shared" si="22"/>
        <v>0.26</v>
      </c>
      <c r="G88" s="18">
        <f t="shared" si="23"/>
        <v>0.26</v>
      </c>
    </row>
    <row r="89" spans="1:7" ht="5" customHeight="1" x14ac:dyDescent="0.35">
      <c r="A89" s="7">
        <f t="shared" si="24"/>
        <v>44637</v>
      </c>
      <c r="B89" s="13">
        <f t="shared" si="21"/>
        <v>5</v>
      </c>
      <c r="C89" t="s">
        <v>44</v>
      </c>
      <c r="D89" s="14">
        <f t="shared" si="25"/>
        <v>525</v>
      </c>
      <c r="E89" s="14">
        <f t="shared" si="26"/>
        <v>130</v>
      </c>
      <c r="F89" s="18">
        <f t="shared" si="22"/>
        <v>0.23</v>
      </c>
      <c r="G89" s="18">
        <f t="shared" si="23"/>
        <v>0.23</v>
      </c>
    </row>
    <row r="90" spans="1:7" ht="5" customHeight="1" x14ac:dyDescent="0.35">
      <c r="A90" s="7">
        <f t="shared" si="24"/>
        <v>44638</v>
      </c>
      <c r="B90" s="13">
        <f t="shared" si="21"/>
        <v>6</v>
      </c>
      <c r="C90" t="s">
        <v>44</v>
      </c>
      <c r="D90" s="14">
        <f t="shared" si="25"/>
        <v>550</v>
      </c>
      <c r="E90" s="14">
        <f t="shared" si="26"/>
        <v>150</v>
      </c>
      <c r="F90" s="18">
        <f t="shared" si="22"/>
        <v>0.19</v>
      </c>
      <c r="G90" s="18">
        <f t="shared" si="23"/>
        <v>0.19</v>
      </c>
    </row>
    <row r="91" spans="1:7" ht="5" customHeight="1" x14ac:dyDescent="0.35">
      <c r="A91" s="7">
        <f t="shared" si="24"/>
        <v>44639</v>
      </c>
      <c r="B91" s="13">
        <f t="shared" si="21"/>
        <v>7</v>
      </c>
      <c r="C91" t="s">
        <v>44</v>
      </c>
      <c r="D91" s="14">
        <f t="shared" si="25"/>
        <v>550</v>
      </c>
      <c r="E91" s="14">
        <f t="shared" si="26"/>
        <v>150</v>
      </c>
      <c r="F91" s="18">
        <f t="shared" si="22"/>
        <v>0.19</v>
      </c>
      <c r="G91" s="18">
        <f t="shared" si="23"/>
        <v>0.19</v>
      </c>
    </row>
    <row r="92" spans="1:7" ht="5" customHeight="1" x14ac:dyDescent="0.35">
      <c r="A92" s="7">
        <f t="shared" si="24"/>
        <v>44640</v>
      </c>
      <c r="B92" s="13">
        <f t="shared" si="21"/>
        <v>1</v>
      </c>
      <c r="C92" t="s">
        <v>44</v>
      </c>
      <c r="D92" s="14">
        <f t="shared" si="25"/>
        <v>525</v>
      </c>
      <c r="E92" s="14">
        <f t="shared" si="26"/>
        <v>130</v>
      </c>
      <c r="F92" s="18">
        <f t="shared" si="22"/>
        <v>0.23</v>
      </c>
      <c r="G92" s="18">
        <f t="shared" si="23"/>
        <v>0.23</v>
      </c>
    </row>
    <row r="93" spans="1:7" ht="5" customHeight="1" x14ac:dyDescent="0.35">
      <c r="A93" s="7">
        <f t="shared" si="24"/>
        <v>44641</v>
      </c>
      <c r="B93" s="13">
        <f t="shared" si="21"/>
        <v>2</v>
      </c>
      <c r="C93" t="s">
        <v>44</v>
      </c>
      <c r="D93" s="14">
        <f t="shared" si="25"/>
        <v>500</v>
      </c>
      <c r="E93" s="14">
        <f t="shared" si="26"/>
        <v>120</v>
      </c>
      <c r="F93" s="18">
        <f t="shared" si="22"/>
        <v>0.26</v>
      </c>
      <c r="G93" s="18">
        <f t="shared" si="23"/>
        <v>0.26</v>
      </c>
    </row>
    <row r="94" spans="1:7" ht="5" customHeight="1" x14ac:dyDescent="0.35">
      <c r="A94" s="7">
        <f t="shared" si="24"/>
        <v>44642</v>
      </c>
      <c r="B94" s="13">
        <f t="shared" si="21"/>
        <v>3</v>
      </c>
      <c r="C94" t="s">
        <v>44</v>
      </c>
      <c r="D94" s="14">
        <f t="shared" si="25"/>
        <v>500</v>
      </c>
      <c r="E94" s="14">
        <f t="shared" si="26"/>
        <v>120</v>
      </c>
      <c r="F94" s="18">
        <f t="shared" si="22"/>
        <v>0.26</v>
      </c>
      <c r="G94" s="18">
        <f t="shared" si="23"/>
        <v>0.26</v>
      </c>
    </row>
    <row r="95" spans="1:7" ht="5" customHeight="1" x14ac:dyDescent="0.35">
      <c r="A95" s="7">
        <f t="shared" si="24"/>
        <v>44643</v>
      </c>
      <c r="B95" s="13">
        <f t="shared" si="21"/>
        <v>4</v>
      </c>
      <c r="C95" t="s">
        <v>44</v>
      </c>
      <c r="D95" s="14">
        <f t="shared" si="25"/>
        <v>500</v>
      </c>
      <c r="E95" s="14">
        <f t="shared" si="26"/>
        <v>120</v>
      </c>
      <c r="F95" s="18">
        <f t="shared" si="22"/>
        <v>0.26</v>
      </c>
      <c r="G95" s="18">
        <f t="shared" si="23"/>
        <v>0.26</v>
      </c>
    </row>
    <row r="96" spans="1:7" ht="5" customHeight="1" x14ac:dyDescent="0.35">
      <c r="A96" s="7">
        <f t="shared" si="24"/>
        <v>44644</v>
      </c>
      <c r="B96" s="13">
        <f t="shared" si="21"/>
        <v>5</v>
      </c>
      <c r="C96" t="s">
        <v>44</v>
      </c>
      <c r="D96" s="14">
        <f t="shared" si="25"/>
        <v>525</v>
      </c>
      <c r="E96" s="14">
        <f t="shared" si="26"/>
        <v>130</v>
      </c>
      <c r="F96" s="18">
        <f t="shared" si="22"/>
        <v>0.23</v>
      </c>
      <c r="G96" s="18">
        <f t="shared" si="23"/>
        <v>0.23</v>
      </c>
    </row>
    <row r="97" spans="1:7" ht="5" customHeight="1" x14ac:dyDescent="0.35">
      <c r="A97" s="7">
        <f t="shared" si="24"/>
        <v>44645</v>
      </c>
      <c r="B97" s="13">
        <f t="shared" si="21"/>
        <v>6</v>
      </c>
      <c r="C97" t="s">
        <v>44</v>
      </c>
      <c r="D97" s="14">
        <f t="shared" si="25"/>
        <v>550</v>
      </c>
      <c r="E97" s="14">
        <f t="shared" si="26"/>
        <v>150</v>
      </c>
      <c r="F97" s="18">
        <f t="shared" si="22"/>
        <v>0.19</v>
      </c>
      <c r="G97" s="18">
        <f t="shared" si="23"/>
        <v>0.19</v>
      </c>
    </row>
    <row r="98" spans="1:7" ht="5" customHeight="1" x14ac:dyDescent="0.35">
      <c r="A98" s="7">
        <f t="shared" si="24"/>
        <v>44646</v>
      </c>
      <c r="B98" s="13">
        <f t="shared" si="21"/>
        <v>7</v>
      </c>
      <c r="C98" t="s">
        <v>44</v>
      </c>
      <c r="D98" s="14">
        <f t="shared" si="25"/>
        <v>550</v>
      </c>
      <c r="E98" s="14">
        <f t="shared" si="26"/>
        <v>150</v>
      </c>
      <c r="F98" s="18">
        <f t="shared" si="22"/>
        <v>0.19</v>
      </c>
      <c r="G98" s="18">
        <f t="shared" si="23"/>
        <v>0.19</v>
      </c>
    </row>
    <row r="99" spans="1:7" ht="5" customHeight="1" x14ac:dyDescent="0.35">
      <c r="A99" s="7">
        <f t="shared" si="24"/>
        <v>44647</v>
      </c>
      <c r="B99" s="13">
        <f t="shared" si="21"/>
        <v>1</v>
      </c>
      <c r="C99" t="s">
        <v>44</v>
      </c>
      <c r="D99" s="14">
        <f t="shared" si="25"/>
        <v>525</v>
      </c>
      <c r="E99" s="14">
        <f t="shared" si="26"/>
        <v>130</v>
      </c>
      <c r="F99" s="18">
        <f t="shared" si="22"/>
        <v>0.23</v>
      </c>
      <c r="G99" s="18">
        <f t="shared" si="23"/>
        <v>0.23</v>
      </c>
    </row>
    <row r="100" spans="1:7" ht="5" customHeight="1" x14ac:dyDescent="0.35">
      <c r="A100" s="7">
        <f t="shared" si="24"/>
        <v>44648</v>
      </c>
      <c r="B100" s="13">
        <f t="shared" si="21"/>
        <v>2</v>
      </c>
      <c r="C100" t="s">
        <v>44</v>
      </c>
      <c r="D100" s="14">
        <f t="shared" si="25"/>
        <v>500</v>
      </c>
      <c r="E100" s="14">
        <f t="shared" si="26"/>
        <v>120</v>
      </c>
      <c r="F100" s="18">
        <f t="shared" si="22"/>
        <v>0.26</v>
      </c>
      <c r="G100" s="18">
        <f t="shared" si="23"/>
        <v>0.26</v>
      </c>
    </row>
    <row r="101" spans="1:7" ht="5" customHeight="1" x14ac:dyDescent="0.35">
      <c r="A101" s="7">
        <f t="shared" si="24"/>
        <v>44649</v>
      </c>
      <c r="B101" s="13">
        <f t="shared" si="21"/>
        <v>3</v>
      </c>
      <c r="C101" t="s">
        <v>44</v>
      </c>
      <c r="D101" s="14">
        <f t="shared" si="25"/>
        <v>500</v>
      </c>
      <c r="E101" s="14">
        <f t="shared" si="26"/>
        <v>120</v>
      </c>
      <c r="F101" s="18">
        <f t="shared" si="22"/>
        <v>0.26</v>
      </c>
      <c r="G101" s="18">
        <f t="shared" si="23"/>
        <v>0.26</v>
      </c>
    </row>
    <row r="102" spans="1:7" ht="5" customHeight="1" x14ac:dyDescent="0.35">
      <c r="A102" s="7">
        <f t="shared" si="24"/>
        <v>44650</v>
      </c>
      <c r="B102" s="13">
        <f t="shared" si="21"/>
        <v>4</v>
      </c>
      <c r="C102" t="s">
        <v>44</v>
      </c>
      <c r="D102" s="14">
        <f t="shared" si="25"/>
        <v>500</v>
      </c>
      <c r="E102" s="14">
        <f t="shared" si="26"/>
        <v>120</v>
      </c>
      <c r="F102" s="18">
        <f t="shared" si="22"/>
        <v>0.26</v>
      </c>
      <c r="G102" s="18">
        <f t="shared" si="23"/>
        <v>0.26</v>
      </c>
    </row>
    <row r="103" spans="1:7" ht="5" customHeight="1" x14ac:dyDescent="0.35">
      <c r="A103" s="7">
        <f t="shared" si="24"/>
        <v>44651</v>
      </c>
      <c r="B103" s="13">
        <f t="shared" si="21"/>
        <v>5</v>
      </c>
      <c r="C103" t="s">
        <v>44</v>
      </c>
      <c r="D103" s="14">
        <f t="shared" si="25"/>
        <v>525</v>
      </c>
      <c r="E103" s="14">
        <f t="shared" si="26"/>
        <v>130</v>
      </c>
      <c r="F103" s="18">
        <f t="shared" si="22"/>
        <v>0.23</v>
      </c>
      <c r="G103" s="18">
        <f t="shared" si="23"/>
        <v>0.23</v>
      </c>
    </row>
    <row r="104" spans="1:7" ht="5" customHeight="1" x14ac:dyDescent="0.35">
      <c r="A104" s="7">
        <f t="shared" si="24"/>
        <v>44652</v>
      </c>
      <c r="B104" s="13">
        <f t="shared" si="21"/>
        <v>6</v>
      </c>
      <c r="C104" t="s">
        <v>44</v>
      </c>
      <c r="D104" s="14">
        <f t="shared" si="25"/>
        <v>550</v>
      </c>
      <c r="E104" s="14">
        <f t="shared" si="26"/>
        <v>150</v>
      </c>
      <c r="F104" s="18">
        <f t="shared" si="22"/>
        <v>0.19</v>
      </c>
      <c r="G104" s="18">
        <f t="shared" si="23"/>
        <v>0.19</v>
      </c>
    </row>
    <row r="105" spans="1:7" ht="5" customHeight="1" x14ac:dyDescent="0.35">
      <c r="A105" s="7">
        <f t="shared" si="24"/>
        <v>44653</v>
      </c>
      <c r="B105" s="13">
        <f t="shared" si="21"/>
        <v>7</v>
      </c>
      <c r="C105" t="s">
        <v>45</v>
      </c>
      <c r="D105" s="14">
        <f t="shared" si="25"/>
        <v>593</v>
      </c>
      <c r="E105" s="14">
        <f t="shared" si="26"/>
        <v>167</v>
      </c>
      <c r="F105" s="18">
        <f t="shared" si="22"/>
        <v>0.13</v>
      </c>
      <c r="G105" s="18">
        <f t="shared" si="23"/>
        <v>0.13</v>
      </c>
    </row>
    <row r="106" spans="1:7" ht="5" customHeight="1" x14ac:dyDescent="0.35">
      <c r="A106" s="7">
        <f t="shared" si="24"/>
        <v>44654</v>
      </c>
      <c r="B106" s="13">
        <f t="shared" si="21"/>
        <v>1</v>
      </c>
      <c r="C106" t="s">
        <v>45</v>
      </c>
      <c r="D106" s="14">
        <f t="shared" si="25"/>
        <v>567</v>
      </c>
      <c r="E106" s="14">
        <f t="shared" si="26"/>
        <v>147</v>
      </c>
      <c r="F106" s="18">
        <f t="shared" si="22"/>
        <v>0.17</v>
      </c>
      <c r="G106" s="18">
        <f t="shared" si="23"/>
        <v>0.17</v>
      </c>
    </row>
    <row r="107" spans="1:7" ht="5" customHeight="1" x14ac:dyDescent="0.35">
      <c r="A107" s="7">
        <f t="shared" si="24"/>
        <v>44655</v>
      </c>
      <c r="B107" s="13">
        <f t="shared" si="21"/>
        <v>2</v>
      </c>
      <c r="C107" t="s">
        <v>45</v>
      </c>
      <c r="D107" s="14">
        <f t="shared" si="25"/>
        <v>543</v>
      </c>
      <c r="E107" s="14">
        <f t="shared" si="26"/>
        <v>140</v>
      </c>
      <c r="F107" s="18">
        <f t="shared" si="22"/>
        <v>0.2</v>
      </c>
      <c r="G107" s="18">
        <f t="shared" si="23"/>
        <v>0.2</v>
      </c>
    </row>
    <row r="108" spans="1:7" ht="5" customHeight="1" x14ac:dyDescent="0.35">
      <c r="A108" s="7">
        <f t="shared" si="24"/>
        <v>44656</v>
      </c>
      <c r="B108" s="13">
        <f t="shared" si="21"/>
        <v>3</v>
      </c>
      <c r="C108" t="s">
        <v>45</v>
      </c>
      <c r="D108" s="14">
        <f t="shared" si="25"/>
        <v>543</v>
      </c>
      <c r="E108" s="14">
        <f t="shared" si="26"/>
        <v>140</v>
      </c>
      <c r="F108" s="18">
        <f t="shared" si="22"/>
        <v>0.2</v>
      </c>
      <c r="G108" s="18">
        <f t="shared" si="23"/>
        <v>0.2</v>
      </c>
    </row>
    <row r="109" spans="1:7" ht="5" customHeight="1" x14ac:dyDescent="0.35">
      <c r="A109" s="7">
        <f t="shared" si="24"/>
        <v>44657</v>
      </c>
      <c r="B109" s="13">
        <f t="shared" si="21"/>
        <v>4</v>
      </c>
      <c r="C109" t="s">
        <v>45</v>
      </c>
      <c r="D109" s="14">
        <f t="shared" si="25"/>
        <v>543</v>
      </c>
      <c r="E109" s="14">
        <f t="shared" si="26"/>
        <v>140</v>
      </c>
      <c r="F109" s="18">
        <f t="shared" si="22"/>
        <v>0.2</v>
      </c>
      <c r="G109" s="18">
        <f t="shared" si="23"/>
        <v>0.2</v>
      </c>
    </row>
    <row r="110" spans="1:7" ht="5" customHeight="1" x14ac:dyDescent="0.35">
      <c r="A110" s="7">
        <f t="shared" si="24"/>
        <v>44658</v>
      </c>
      <c r="B110" s="13">
        <f t="shared" si="21"/>
        <v>5</v>
      </c>
      <c r="C110" t="s">
        <v>45</v>
      </c>
      <c r="D110" s="14">
        <f t="shared" si="25"/>
        <v>567</v>
      </c>
      <c r="E110" s="14">
        <f t="shared" si="26"/>
        <v>147</v>
      </c>
      <c r="F110" s="18">
        <f t="shared" si="22"/>
        <v>0.17</v>
      </c>
      <c r="G110" s="18">
        <f t="shared" si="23"/>
        <v>0.17</v>
      </c>
    </row>
    <row r="111" spans="1:7" ht="5" customHeight="1" x14ac:dyDescent="0.35">
      <c r="A111" s="7">
        <f t="shared" si="24"/>
        <v>44659</v>
      </c>
      <c r="B111" s="13">
        <f t="shared" si="21"/>
        <v>6</v>
      </c>
      <c r="C111" t="s">
        <v>45</v>
      </c>
      <c r="D111" s="14">
        <f t="shared" si="25"/>
        <v>593</v>
      </c>
      <c r="E111" s="14">
        <f t="shared" si="26"/>
        <v>167</v>
      </c>
      <c r="F111" s="18">
        <f t="shared" si="22"/>
        <v>0.13</v>
      </c>
      <c r="G111" s="18">
        <f t="shared" si="23"/>
        <v>0.13</v>
      </c>
    </row>
    <row r="112" spans="1:7" ht="5" customHeight="1" x14ac:dyDescent="0.35">
      <c r="A112" s="7">
        <f t="shared" si="24"/>
        <v>44660</v>
      </c>
      <c r="B112" s="13">
        <f t="shared" si="21"/>
        <v>7</v>
      </c>
      <c r="C112" t="s">
        <v>45</v>
      </c>
      <c r="D112" s="14">
        <f t="shared" si="25"/>
        <v>593</v>
      </c>
      <c r="E112" s="14">
        <f t="shared" si="26"/>
        <v>167</v>
      </c>
      <c r="F112" s="18">
        <f t="shared" si="22"/>
        <v>0.13</v>
      </c>
      <c r="G112" s="18">
        <f t="shared" si="23"/>
        <v>0.13</v>
      </c>
    </row>
    <row r="113" spans="1:7" ht="5" customHeight="1" x14ac:dyDescent="0.35">
      <c r="A113" s="7">
        <f t="shared" si="24"/>
        <v>44661</v>
      </c>
      <c r="B113" s="13">
        <f t="shared" si="21"/>
        <v>1</v>
      </c>
      <c r="C113" t="s">
        <v>45</v>
      </c>
      <c r="D113" s="14">
        <f t="shared" si="25"/>
        <v>567</v>
      </c>
      <c r="E113" s="14">
        <f t="shared" si="26"/>
        <v>147</v>
      </c>
      <c r="F113" s="18">
        <f t="shared" si="22"/>
        <v>0.17</v>
      </c>
      <c r="G113" s="18">
        <f t="shared" si="23"/>
        <v>0.17</v>
      </c>
    </row>
    <row r="114" spans="1:7" ht="5" customHeight="1" x14ac:dyDescent="0.35">
      <c r="A114" s="7">
        <f t="shared" si="24"/>
        <v>44662</v>
      </c>
      <c r="B114" s="13">
        <f t="shared" si="21"/>
        <v>2</v>
      </c>
      <c r="C114" t="s">
        <v>45</v>
      </c>
      <c r="D114" s="14">
        <f t="shared" si="25"/>
        <v>543</v>
      </c>
      <c r="E114" s="14">
        <f t="shared" si="26"/>
        <v>140</v>
      </c>
      <c r="F114" s="18">
        <f t="shared" si="22"/>
        <v>0.2</v>
      </c>
      <c r="G114" s="18">
        <f t="shared" si="23"/>
        <v>0.2</v>
      </c>
    </row>
    <row r="115" spans="1:7" ht="5" customHeight="1" x14ac:dyDescent="0.35">
      <c r="A115" s="7">
        <f t="shared" si="24"/>
        <v>44663</v>
      </c>
      <c r="B115" s="13">
        <f t="shared" si="21"/>
        <v>3</v>
      </c>
      <c r="C115" t="s">
        <v>45</v>
      </c>
      <c r="D115" s="14">
        <f t="shared" si="25"/>
        <v>543</v>
      </c>
      <c r="E115" s="14">
        <f t="shared" si="26"/>
        <v>140</v>
      </c>
      <c r="F115" s="18">
        <f t="shared" si="22"/>
        <v>0.2</v>
      </c>
      <c r="G115" s="18">
        <f t="shared" si="23"/>
        <v>0.2</v>
      </c>
    </row>
    <row r="116" spans="1:7" ht="5" customHeight="1" x14ac:dyDescent="0.35">
      <c r="A116" s="7">
        <f t="shared" si="24"/>
        <v>44664</v>
      </c>
      <c r="B116" s="13">
        <f t="shared" si="21"/>
        <v>4</v>
      </c>
      <c r="C116" t="s">
        <v>45</v>
      </c>
      <c r="D116" s="14">
        <f t="shared" si="25"/>
        <v>543</v>
      </c>
      <c r="E116" s="14">
        <f t="shared" si="26"/>
        <v>140</v>
      </c>
      <c r="F116" s="18">
        <f t="shared" si="22"/>
        <v>0.2</v>
      </c>
      <c r="G116" s="18">
        <f t="shared" si="23"/>
        <v>0.2</v>
      </c>
    </row>
    <row r="117" spans="1:7" ht="5" customHeight="1" x14ac:dyDescent="0.35">
      <c r="A117" s="7">
        <f t="shared" si="24"/>
        <v>44665</v>
      </c>
      <c r="B117" s="13">
        <f t="shared" si="21"/>
        <v>5</v>
      </c>
      <c r="C117" t="s">
        <v>45</v>
      </c>
      <c r="D117" s="14">
        <f t="shared" si="25"/>
        <v>567</v>
      </c>
      <c r="E117" s="14">
        <f t="shared" si="26"/>
        <v>147</v>
      </c>
      <c r="F117" s="18">
        <f t="shared" si="22"/>
        <v>0.17</v>
      </c>
      <c r="G117" s="18">
        <f t="shared" si="23"/>
        <v>0.17</v>
      </c>
    </row>
    <row r="118" spans="1:7" ht="5" customHeight="1" x14ac:dyDescent="0.35">
      <c r="A118" s="7">
        <f t="shared" si="24"/>
        <v>44666</v>
      </c>
      <c r="B118" s="13">
        <f t="shared" si="21"/>
        <v>6</v>
      </c>
      <c r="C118" t="s">
        <v>45</v>
      </c>
      <c r="D118" s="14">
        <f t="shared" si="25"/>
        <v>593</v>
      </c>
      <c r="E118" s="14">
        <f t="shared" si="26"/>
        <v>167</v>
      </c>
      <c r="F118" s="18">
        <f t="shared" si="22"/>
        <v>0.13</v>
      </c>
      <c r="G118" s="18">
        <f t="shared" si="23"/>
        <v>0.13</v>
      </c>
    </row>
    <row r="119" spans="1:7" ht="5" customHeight="1" x14ac:dyDescent="0.35">
      <c r="A119" s="7">
        <f t="shared" si="24"/>
        <v>44667</v>
      </c>
      <c r="B119" s="13">
        <f t="shared" si="21"/>
        <v>7</v>
      </c>
      <c r="C119" t="s">
        <v>45</v>
      </c>
      <c r="D119" s="14">
        <f t="shared" si="25"/>
        <v>593</v>
      </c>
      <c r="E119" s="14">
        <f t="shared" si="26"/>
        <v>167</v>
      </c>
      <c r="F119" s="18">
        <f t="shared" si="22"/>
        <v>0.13</v>
      </c>
      <c r="G119" s="18">
        <f t="shared" si="23"/>
        <v>0.13</v>
      </c>
    </row>
    <row r="120" spans="1:7" ht="5" customHeight="1" x14ac:dyDescent="0.35">
      <c r="A120" s="7">
        <f t="shared" si="24"/>
        <v>44668</v>
      </c>
      <c r="B120" s="13">
        <f t="shared" si="21"/>
        <v>1</v>
      </c>
      <c r="C120" t="s">
        <v>45</v>
      </c>
      <c r="D120" s="14">
        <f t="shared" si="25"/>
        <v>567</v>
      </c>
      <c r="E120" s="14">
        <f t="shared" si="26"/>
        <v>147</v>
      </c>
      <c r="F120" s="18">
        <f t="shared" si="22"/>
        <v>0.17</v>
      </c>
      <c r="G120" s="18">
        <f t="shared" si="23"/>
        <v>0.17</v>
      </c>
    </row>
    <row r="121" spans="1:7" ht="5" customHeight="1" x14ac:dyDescent="0.35">
      <c r="A121" s="7">
        <f t="shared" si="24"/>
        <v>44669</v>
      </c>
      <c r="B121" s="13">
        <f t="shared" si="21"/>
        <v>2</v>
      </c>
      <c r="C121" t="s">
        <v>45</v>
      </c>
      <c r="D121" s="14">
        <f t="shared" si="25"/>
        <v>543</v>
      </c>
      <c r="E121" s="14">
        <f t="shared" si="26"/>
        <v>140</v>
      </c>
      <c r="F121" s="18">
        <f t="shared" si="22"/>
        <v>0.2</v>
      </c>
      <c r="G121" s="18">
        <f t="shared" si="23"/>
        <v>0.2</v>
      </c>
    </row>
    <row r="122" spans="1:7" ht="5" customHeight="1" x14ac:dyDescent="0.35">
      <c r="A122" s="7">
        <f t="shared" si="24"/>
        <v>44670</v>
      </c>
      <c r="B122" s="13">
        <f t="shared" si="21"/>
        <v>3</v>
      </c>
      <c r="C122" t="s">
        <v>45</v>
      </c>
      <c r="D122" s="14">
        <f t="shared" si="25"/>
        <v>543</v>
      </c>
      <c r="E122" s="14">
        <f t="shared" si="26"/>
        <v>140</v>
      </c>
      <c r="F122" s="18">
        <f t="shared" si="22"/>
        <v>0.2</v>
      </c>
      <c r="G122" s="18">
        <f t="shared" si="23"/>
        <v>0.2</v>
      </c>
    </row>
    <row r="123" spans="1:7" ht="5" customHeight="1" x14ac:dyDescent="0.35">
      <c r="A123" s="7">
        <f t="shared" si="24"/>
        <v>44671</v>
      </c>
      <c r="B123" s="13">
        <f t="shared" si="21"/>
        <v>4</v>
      </c>
      <c r="C123" t="s">
        <v>45</v>
      </c>
      <c r="D123" s="14">
        <f t="shared" si="25"/>
        <v>543</v>
      </c>
      <c r="E123" s="14">
        <f t="shared" si="26"/>
        <v>140</v>
      </c>
      <c r="F123" s="18">
        <f t="shared" si="22"/>
        <v>0.2</v>
      </c>
      <c r="G123" s="18">
        <f t="shared" si="23"/>
        <v>0.2</v>
      </c>
    </row>
    <row r="124" spans="1:7" ht="5" customHeight="1" x14ac:dyDescent="0.35">
      <c r="A124" s="7">
        <f t="shared" si="24"/>
        <v>44672</v>
      </c>
      <c r="B124" s="13">
        <f t="shared" si="21"/>
        <v>5</v>
      </c>
      <c r="C124" t="s">
        <v>45</v>
      </c>
      <c r="D124" s="14">
        <f t="shared" si="25"/>
        <v>567</v>
      </c>
      <c r="E124" s="14">
        <f t="shared" si="26"/>
        <v>147</v>
      </c>
      <c r="F124" s="18">
        <f t="shared" si="22"/>
        <v>0.17</v>
      </c>
      <c r="G124" s="18">
        <f t="shared" si="23"/>
        <v>0.17</v>
      </c>
    </row>
    <row r="125" spans="1:7" ht="5" customHeight="1" x14ac:dyDescent="0.35">
      <c r="A125" s="7">
        <f t="shared" si="24"/>
        <v>44673</v>
      </c>
      <c r="B125" s="13">
        <f t="shared" si="21"/>
        <v>6</v>
      </c>
      <c r="C125" t="s">
        <v>45</v>
      </c>
      <c r="D125" s="14">
        <f t="shared" si="25"/>
        <v>593</v>
      </c>
      <c r="E125" s="14">
        <f t="shared" si="26"/>
        <v>167</v>
      </c>
      <c r="F125" s="18">
        <f t="shared" si="22"/>
        <v>0.13</v>
      </c>
      <c r="G125" s="18">
        <f t="shared" si="23"/>
        <v>0.13</v>
      </c>
    </row>
    <row r="126" spans="1:7" ht="5" customHeight="1" x14ac:dyDescent="0.35">
      <c r="A126" s="7">
        <f t="shared" si="24"/>
        <v>44674</v>
      </c>
      <c r="B126" s="13">
        <f t="shared" si="21"/>
        <v>7</v>
      </c>
      <c r="C126" t="s">
        <v>45</v>
      </c>
      <c r="D126" s="14">
        <f t="shared" si="25"/>
        <v>593</v>
      </c>
      <c r="E126" s="14">
        <f t="shared" si="26"/>
        <v>167</v>
      </c>
      <c r="F126" s="18">
        <f t="shared" si="22"/>
        <v>0.13</v>
      </c>
      <c r="G126" s="18">
        <f t="shared" si="23"/>
        <v>0.13</v>
      </c>
    </row>
    <row r="127" spans="1:7" ht="5" customHeight="1" x14ac:dyDescent="0.35">
      <c r="A127" s="7">
        <f t="shared" si="24"/>
        <v>44675</v>
      </c>
      <c r="B127" s="13">
        <f t="shared" si="21"/>
        <v>1</v>
      </c>
      <c r="C127" t="s">
        <v>44</v>
      </c>
      <c r="D127" s="14">
        <f t="shared" si="25"/>
        <v>525</v>
      </c>
      <c r="E127" s="14">
        <f t="shared" si="26"/>
        <v>130</v>
      </c>
      <c r="F127" s="18">
        <f t="shared" si="22"/>
        <v>0.23</v>
      </c>
      <c r="G127" s="18">
        <f t="shared" si="23"/>
        <v>0.23</v>
      </c>
    </row>
    <row r="128" spans="1:7" ht="5" customHeight="1" x14ac:dyDescent="0.35">
      <c r="A128" s="7">
        <f t="shared" si="24"/>
        <v>44676</v>
      </c>
      <c r="B128" s="13">
        <f t="shared" si="21"/>
        <v>2</v>
      </c>
      <c r="C128" t="s">
        <v>44</v>
      </c>
      <c r="D128" s="14">
        <f t="shared" si="25"/>
        <v>500</v>
      </c>
      <c r="E128" s="14">
        <f t="shared" si="26"/>
        <v>120</v>
      </c>
      <c r="F128" s="18">
        <f t="shared" si="22"/>
        <v>0.26</v>
      </c>
      <c r="G128" s="18">
        <f t="shared" si="23"/>
        <v>0.26</v>
      </c>
    </row>
    <row r="129" spans="1:7" ht="5" customHeight="1" x14ac:dyDescent="0.35">
      <c r="A129" s="7">
        <f t="shared" si="24"/>
        <v>44677</v>
      </c>
      <c r="B129" s="13">
        <f t="shared" si="21"/>
        <v>3</v>
      </c>
      <c r="C129" t="s">
        <v>44</v>
      </c>
      <c r="D129" s="14">
        <f t="shared" si="25"/>
        <v>500</v>
      </c>
      <c r="E129" s="14">
        <f t="shared" si="26"/>
        <v>120</v>
      </c>
      <c r="F129" s="18">
        <f t="shared" si="22"/>
        <v>0.26</v>
      </c>
      <c r="G129" s="18">
        <f t="shared" si="23"/>
        <v>0.26</v>
      </c>
    </row>
    <row r="130" spans="1:7" ht="5" customHeight="1" x14ac:dyDescent="0.35">
      <c r="A130" s="7">
        <f t="shared" si="24"/>
        <v>44678</v>
      </c>
      <c r="B130" s="13">
        <f t="shared" si="21"/>
        <v>4</v>
      </c>
      <c r="C130" t="s">
        <v>44</v>
      </c>
      <c r="D130" s="14">
        <f t="shared" si="25"/>
        <v>500</v>
      </c>
      <c r="E130" s="14">
        <f t="shared" si="26"/>
        <v>120</v>
      </c>
      <c r="F130" s="18">
        <f t="shared" si="22"/>
        <v>0.26</v>
      </c>
      <c r="G130" s="18">
        <f t="shared" si="23"/>
        <v>0.26</v>
      </c>
    </row>
    <row r="131" spans="1:7" ht="5" customHeight="1" x14ac:dyDescent="0.35">
      <c r="A131" s="7">
        <f t="shared" si="24"/>
        <v>44679</v>
      </c>
      <c r="B131" s="13">
        <f t="shared" si="21"/>
        <v>5</v>
      </c>
      <c r="C131" t="s">
        <v>44</v>
      </c>
      <c r="D131" s="14">
        <f t="shared" si="25"/>
        <v>525</v>
      </c>
      <c r="E131" s="14">
        <f t="shared" si="26"/>
        <v>130</v>
      </c>
      <c r="F131" s="18">
        <f t="shared" si="22"/>
        <v>0.23</v>
      </c>
      <c r="G131" s="18">
        <f t="shared" si="23"/>
        <v>0.23</v>
      </c>
    </row>
    <row r="132" spans="1:7" ht="5" customHeight="1" x14ac:dyDescent="0.35">
      <c r="A132" s="7">
        <f t="shared" si="24"/>
        <v>44680</v>
      </c>
      <c r="B132" s="13">
        <f t="shared" si="21"/>
        <v>6</v>
      </c>
      <c r="C132" t="s">
        <v>44</v>
      </c>
      <c r="D132" s="14">
        <f t="shared" si="25"/>
        <v>550</v>
      </c>
      <c r="E132" s="14">
        <f t="shared" si="26"/>
        <v>150</v>
      </c>
      <c r="F132" s="18">
        <f t="shared" si="22"/>
        <v>0.19</v>
      </c>
      <c r="G132" s="18">
        <f t="shared" si="23"/>
        <v>0.19</v>
      </c>
    </row>
    <row r="133" spans="1:7" ht="5" customHeight="1" x14ac:dyDescent="0.35">
      <c r="A133" s="7">
        <f t="shared" si="24"/>
        <v>44681</v>
      </c>
      <c r="B133" s="13">
        <f t="shared" si="21"/>
        <v>7</v>
      </c>
      <c r="C133" t="s">
        <v>44</v>
      </c>
      <c r="D133" s="14">
        <f t="shared" si="25"/>
        <v>550</v>
      </c>
      <c r="E133" s="14">
        <f t="shared" si="26"/>
        <v>150</v>
      </c>
      <c r="F133" s="18">
        <f t="shared" si="22"/>
        <v>0.19</v>
      </c>
      <c r="G133" s="18">
        <f t="shared" si="23"/>
        <v>0.19</v>
      </c>
    </row>
    <row r="134" spans="1:7" ht="5" customHeight="1" x14ac:dyDescent="0.35">
      <c r="A134" s="7">
        <f t="shared" si="24"/>
        <v>44682</v>
      </c>
      <c r="B134" s="13">
        <f t="shared" si="21"/>
        <v>1</v>
      </c>
      <c r="C134" t="s">
        <v>46</v>
      </c>
      <c r="D134" s="14">
        <f t="shared" si="25"/>
        <v>608</v>
      </c>
      <c r="E134" s="14">
        <f t="shared" si="26"/>
        <v>163</v>
      </c>
      <c r="F134" s="18">
        <f t="shared" si="22"/>
        <v>0.11</v>
      </c>
      <c r="G134" s="18">
        <f t="shared" si="23"/>
        <v>0.11</v>
      </c>
    </row>
    <row r="135" spans="1:7" ht="5" customHeight="1" x14ac:dyDescent="0.35">
      <c r="A135" s="7">
        <f t="shared" si="24"/>
        <v>44683</v>
      </c>
      <c r="B135" s="13">
        <f t="shared" si="21"/>
        <v>2</v>
      </c>
      <c r="C135" t="s">
        <v>46</v>
      </c>
      <c r="D135" s="14">
        <f t="shared" si="25"/>
        <v>587</v>
      </c>
      <c r="E135" s="14">
        <f t="shared" si="26"/>
        <v>160</v>
      </c>
      <c r="F135" s="18">
        <f t="shared" si="22"/>
        <v>0.14000000000000001</v>
      </c>
      <c r="G135" s="18">
        <f t="shared" si="23"/>
        <v>0.14000000000000001</v>
      </c>
    </row>
    <row r="136" spans="1:7" ht="5" customHeight="1" x14ac:dyDescent="0.35">
      <c r="A136" s="7">
        <f t="shared" si="24"/>
        <v>44684</v>
      </c>
      <c r="B136" s="13">
        <f t="shared" si="21"/>
        <v>3</v>
      </c>
      <c r="C136" t="s">
        <v>46</v>
      </c>
      <c r="D136" s="14">
        <f t="shared" si="25"/>
        <v>587</v>
      </c>
      <c r="E136" s="14">
        <f t="shared" si="26"/>
        <v>160</v>
      </c>
      <c r="F136" s="18">
        <f t="shared" si="22"/>
        <v>0.14000000000000001</v>
      </c>
      <c r="G136" s="18">
        <f t="shared" si="23"/>
        <v>0.14000000000000001</v>
      </c>
    </row>
    <row r="137" spans="1:7" ht="5" customHeight="1" x14ac:dyDescent="0.35">
      <c r="A137" s="7">
        <f t="shared" si="24"/>
        <v>44685</v>
      </c>
      <c r="B137" s="13">
        <f t="shared" si="21"/>
        <v>4</v>
      </c>
      <c r="C137" t="s">
        <v>46</v>
      </c>
      <c r="D137" s="14">
        <f t="shared" si="25"/>
        <v>587</v>
      </c>
      <c r="E137" s="14">
        <f t="shared" si="26"/>
        <v>160</v>
      </c>
      <c r="F137" s="18">
        <f t="shared" si="22"/>
        <v>0.14000000000000001</v>
      </c>
      <c r="G137" s="18">
        <f t="shared" si="23"/>
        <v>0.14000000000000001</v>
      </c>
    </row>
    <row r="138" spans="1:7" ht="5" customHeight="1" x14ac:dyDescent="0.35">
      <c r="A138" s="7">
        <f t="shared" si="24"/>
        <v>44686</v>
      </c>
      <c r="B138" s="13">
        <f t="shared" si="21"/>
        <v>5</v>
      </c>
      <c r="C138" t="s">
        <v>46</v>
      </c>
      <c r="D138" s="14">
        <f t="shared" si="25"/>
        <v>608</v>
      </c>
      <c r="E138" s="14">
        <f t="shared" si="26"/>
        <v>163</v>
      </c>
      <c r="F138" s="18">
        <f t="shared" si="22"/>
        <v>0.11</v>
      </c>
      <c r="G138" s="18">
        <f t="shared" si="23"/>
        <v>0.11</v>
      </c>
    </row>
    <row r="139" spans="1:7" ht="5" customHeight="1" x14ac:dyDescent="0.35">
      <c r="A139" s="7">
        <f t="shared" si="24"/>
        <v>44687</v>
      </c>
      <c r="B139" s="13">
        <f t="shared" si="21"/>
        <v>6</v>
      </c>
      <c r="C139" t="s">
        <v>46</v>
      </c>
      <c r="D139" s="14">
        <f t="shared" si="25"/>
        <v>637</v>
      </c>
      <c r="E139" s="14">
        <f t="shared" si="26"/>
        <v>183</v>
      </c>
      <c r="F139" s="18">
        <f t="shared" si="22"/>
        <v>0.06</v>
      </c>
      <c r="G139" s="18">
        <f t="shared" si="23"/>
        <v>0.06</v>
      </c>
    </row>
    <row r="140" spans="1:7" ht="5" customHeight="1" x14ac:dyDescent="0.35">
      <c r="A140" s="7">
        <f t="shared" si="24"/>
        <v>44688</v>
      </c>
      <c r="B140" s="13">
        <f t="shared" si="21"/>
        <v>7</v>
      </c>
      <c r="C140" t="s">
        <v>46</v>
      </c>
      <c r="D140" s="14">
        <f t="shared" si="25"/>
        <v>637</v>
      </c>
      <c r="E140" s="14">
        <f t="shared" si="26"/>
        <v>183</v>
      </c>
      <c r="F140" s="18">
        <f t="shared" si="22"/>
        <v>0.06</v>
      </c>
      <c r="G140" s="18">
        <f t="shared" si="23"/>
        <v>0.06</v>
      </c>
    </row>
    <row r="141" spans="1:7" ht="5" customHeight="1" x14ac:dyDescent="0.35">
      <c r="A141" s="7">
        <f t="shared" si="24"/>
        <v>44689</v>
      </c>
      <c r="B141" s="13">
        <f t="shared" si="21"/>
        <v>1</v>
      </c>
      <c r="C141" t="s">
        <v>46</v>
      </c>
      <c r="D141" s="14">
        <f t="shared" si="25"/>
        <v>608</v>
      </c>
      <c r="E141" s="14">
        <f t="shared" si="26"/>
        <v>163</v>
      </c>
      <c r="F141" s="18">
        <f t="shared" si="22"/>
        <v>0.11</v>
      </c>
      <c r="G141" s="18">
        <f t="shared" si="23"/>
        <v>0.11</v>
      </c>
    </row>
    <row r="142" spans="1:7" ht="5" customHeight="1" x14ac:dyDescent="0.35">
      <c r="A142" s="7">
        <f t="shared" si="24"/>
        <v>44690</v>
      </c>
      <c r="B142" s="13">
        <f t="shared" si="21"/>
        <v>2</v>
      </c>
      <c r="C142" t="s">
        <v>46</v>
      </c>
      <c r="D142" s="14">
        <f t="shared" si="25"/>
        <v>587</v>
      </c>
      <c r="E142" s="14">
        <f t="shared" si="26"/>
        <v>160</v>
      </c>
      <c r="F142" s="18">
        <f t="shared" si="22"/>
        <v>0.14000000000000001</v>
      </c>
      <c r="G142" s="18">
        <f t="shared" si="23"/>
        <v>0.14000000000000001</v>
      </c>
    </row>
    <row r="143" spans="1:7" ht="5" customHeight="1" x14ac:dyDescent="0.35">
      <c r="A143" s="7">
        <f t="shared" si="24"/>
        <v>44691</v>
      </c>
      <c r="B143" s="13">
        <f t="shared" ref="B143:B206" si="27">WEEKDAY(A143)</f>
        <v>3</v>
      </c>
      <c r="C143" t="s">
        <v>46</v>
      </c>
      <c r="D143" s="14">
        <f t="shared" si="25"/>
        <v>587</v>
      </c>
      <c r="E143" s="14">
        <f t="shared" si="26"/>
        <v>160</v>
      </c>
      <c r="F143" s="18">
        <f t="shared" ref="F143:F206" si="28">ROUND(1-(D143/$F$12),2)</f>
        <v>0.14000000000000001</v>
      </c>
      <c r="G143" s="18">
        <f t="shared" ref="G143:G206" si="29">F143</f>
        <v>0.14000000000000001</v>
      </c>
    </row>
    <row r="144" spans="1:7" ht="5" customHeight="1" x14ac:dyDescent="0.35">
      <c r="A144" s="7">
        <f t="shared" ref="A144:A207" si="30">A143+1</f>
        <v>44692</v>
      </c>
      <c r="B144" s="13">
        <f t="shared" si="27"/>
        <v>4</v>
      </c>
      <c r="C144" t="s">
        <v>46</v>
      </c>
      <c r="D144" s="14">
        <f t="shared" si="25"/>
        <v>587</v>
      </c>
      <c r="E144" s="14">
        <f t="shared" si="26"/>
        <v>160</v>
      </c>
      <c r="F144" s="18">
        <f t="shared" si="28"/>
        <v>0.14000000000000001</v>
      </c>
      <c r="G144" s="18">
        <f t="shared" si="29"/>
        <v>0.14000000000000001</v>
      </c>
    </row>
    <row r="145" spans="1:7" ht="5" customHeight="1" x14ac:dyDescent="0.35">
      <c r="A145" s="7">
        <f t="shared" si="30"/>
        <v>44693</v>
      </c>
      <c r="B145" s="13">
        <f t="shared" si="27"/>
        <v>5</v>
      </c>
      <c r="C145" t="s">
        <v>46</v>
      </c>
      <c r="D145" s="14">
        <f t="shared" si="25"/>
        <v>608</v>
      </c>
      <c r="E145" s="14">
        <f t="shared" si="26"/>
        <v>163</v>
      </c>
      <c r="F145" s="18">
        <f t="shared" si="28"/>
        <v>0.11</v>
      </c>
      <c r="G145" s="18">
        <f t="shared" si="29"/>
        <v>0.11</v>
      </c>
    </row>
    <row r="146" spans="1:7" ht="5" customHeight="1" x14ac:dyDescent="0.35">
      <c r="A146" s="7">
        <f t="shared" si="30"/>
        <v>44694</v>
      </c>
      <c r="B146" s="13">
        <f t="shared" si="27"/>
        <v>6</v>
      </c>
      <c r="C146" t="s">
        <v>46</v>
      </c>
      <c r="D146" s="14">
        <f t="shared" ref="D146:D209" si="31">IF(B146=1,VLOOKUP(C146,$B$5:$I$8,8),IF(B146=2,VLOOKUP(C146,$B$5:$I$8,2),IF(B146=3,VLOOKUP(C146,$B$5:$I$8,3),IF(B146=4,VLOOKUP(C146,$B$5:$I$8,4),IF(B146=5,VLOOKUP(C146,$B$5:$I$8,5),IF(B146=6,VLOOKUP(C146,$B$5:$I$8,6),IF(B146=7,VLOOKUP(C146,$B$5:$I$8,7),0)))))))</f>
        <v>637</v>
      </c>
      <c r="E146" s="14">
        <f t="shared" ref="E146:E209" si="32">IF(B146=1,VLOOKUP(C146,$J$5:$Q$8,8),IF(B146=2,VLOOKUP(C146,$J$5:$Q$8,2),IF(B146=3,VLOOKUP(C146,$J$5:$Q$8,3),IF(B146=4,VLOOKUP(C146,$J$5:$Q$8,4),IF(B146=5,VLOOKUP(C146,$J$5:$Q$8,5),IF(B146=6,VLOOKUP(C146,$J$5:$Q$8,6),IF(B146=7,VLOOKUP(C146,$J$5:$Q$8,7),0)))))))</f>
        <v>183</v>
      </c>
      <c r="F146" s="18">
        <f t="shared" si="28"/>
        <v>0.06</v>
      </c>
      <c r="G146" s="18">
        <f t="shared" si="29"/>
        <v>0.06</v>
      </c>
    </row>
    <row r="147" spans="1:7" ht="5" customHeight="1" x14ac:dyDescent="0.35">
      <c r="A147" s="7">
        <f t="shared" si="30"/>
        <v>44695</v>
      </c>
      <c r="B147" s="13">
        <f t="shared" si="27"/>
        <v>7</v>
      </c>
      <c r="C147" t="s">
        <v>46</v>
      </c>
      <c r="D147" s="14">
        <f t="shared" si="31"/>
        <v>637</v>
      </c>
      <c r="E147" s="14">
        <f t="shared" si="32"/>
        <v>183</v>
      </c>
      <c r="F147" s="18">
        <f t="shared" si="28"/>
        <v>0.06</v>
      </c>
      <c r="G147" s="18">
        <f t="shared" si="29"/>
        <v>0.06</v>
      </c>
    </row>
    <row r="148" spans="1:7" ht="5" customHeight="1" x14ac:dyDescent="0.35">
      <c r="A148" s="7">
        <f t="shared" si="30"/>
        <v>44696</v>
      </c>
      <c r="B148" s="13">
        <f t="shared" si="27"/>
        <v>1</v>
      </c>
      <c r="C148" t="s">
        <v>46</v>
      </c>
      <c r="D148" s="14">
        <f t="shared" si="31"/>
        <v>608</v>
      </c>
      <c r="E148" s="14">
        <f t="shared" si="32"/>
        <v>163</v>
      </c>
      <c r="F148" s="18">
        <f t="shared" si="28"/>
        <v>0.11</v>
      </c>
      <c r="G148" s="18">
        <f t="shared" si="29"/>
        <v>0.11</v>
      </c>
    </row>
    <row r="149" spans="1:7" ht="5" customHeight="1" x14ac:dyDescent="0.35">
      <c r="A149" s="7">
        <f t="shared" si="30"/>
        <v>44697</v>
      </c>
      <c r="B149" s="13">
        <f t="shared" si="27"/>
        <v>2</v>
      </c>
      <c r="C149" t="s">
        <v>46</v>
      </c>
      <c r="D149" s="14">
        <f t="shared" si="31"/>
        <v>587</v>
      </c>
      <c r="E149" s="14">
        <f t="shared" si="32"/>
        <v>160</v>
      </c>
      <c r="F149" s="18">
        <f t="shared" si="28"/>
        <v>0.14000000000000001</v>
      </c>
      <c r="G149" s="18">
        <f t="shared" si="29"/>
        <v>0.14000000000000001</v>
      </c>
    </row>
    <row r="150" spans="1:7" ht="5" customHeight="1" x14ac:dyDescent="0.35">
      <c r="A150" s="7">
        <f t="shared" si="30"/>
        <v>44698</v>
      </c>
      <c r="B150" s="13">
        <f t="shared" si="27"/>
        <v>3</v>
      </c>
      <c r="C150" t="s">
        <v>46</v>
      </c>
      <c r="D150" s="14">
        <f t="shared" si="31"/>
        <v>587</v>
      </c>
      <c r="E150" s="14">
        <f t="shared" si="32"/>
        <v>160</v>
      </c>
      <c r="F150" s="18">
        <f t="shared" si="28"/>
        <v>0.14000000000000001</v>
      </c>
      <c r="G150" s="18">
        <f t="shared" si="29"/>
        <v>0.14000000000000001</v>
      </c>
    </row>
    <row r="151" spans="1:7" ht="5" customHeight="1" x14ac:dyDescent="0.35">
      <c r="A151" s="7">
        <f t="shared" si="30"/>
        <v>44699</v>
      </c>
      <c r="B151" s="13">
        <f t="shared" si="27"/>
        <v>4</v>
      </c>
      <c r="C151" t="s">
        <v>46</v>
      </c>
      <c r="D151" s="14">
        <f t="shared" si="31"/>
        <v>587</v>
      </c>
      <c r="E151" s="14">
        <f t="shared" si="32"/>
        <v>160</v>
      </c>
      <c r="F151" s="18">
        <f t="shared" si="28"/>
        <v>0.14000000000000001</v>
      </c>
      <c r="G151" s="18">
        <f t="shared" si="29"/>
        <v>0.14000000000000001</v>
      </c>
    </row>
    <row r="152" spans="1:7" ht="5" customHeight="1" x14ac:dyDescent="0.35">
      <c r="A152" s="7">
        <f t="shared" si="30"/>
        <v>44700</v>
      </c>
      <c r="B152" s="13">
        <f t="shared" si="27"/>
        <v>5</v>
      </c>
      <c r="C152" t="s">
        <v>46</v>
      </c>
      <c r="D152" s="14">
        <f t="shared" si="31"/>
        <v>608</v>
      </c>
      <c r="E152" s="14">
        <f t="shared" si="32"/>
        <v>163</v>
      </c>
      <c r="F152" s="18">
        <f t="shared" si="28"/>
        <v>0.11</v>
      </c>
      <c r="G152" s="18">
        <f t="shared" si="29"/>
        <v>0.11</v>
      </c>
    </row>
    <row r="153" spans="1:7" ht="5" customHeight="1" x14ac:dyDescent="0.35">
      <c r="A153" s="7">
        <f t="shared" si="30"/>
        <v>44701</v>
      </c>
      <c r="B153" s="13">
        <f t="shared" si="27"/>
        <v>6</v>
      </c>
      <c r="C153" t="s">
        <v>46</v>
      </c>
      <c r="D153" s="14">
        <f t="shared" si="31"/>
        <v>637</v>
      </c>
      <c r="E153" s="14">
        <f t="shared" si="32"/>
        <v>183</v>
      </c>
      <c r="F153" s="18">
        <f t="shared" si="28"/>
        <v>0.06</v>
      </c>
      <c r="G153" s="18">
        <f t="shared" si="29"/>
        <v>0.06</v>
      </c>
    </row>
    <row r="154" spans="1:7" ht="5" customHeight="1" x14ac:dyDescent="0.35">
      <c r="A154" s="7">
        <f t="shared" si="30"/>
        <v>44702</v>
      </c>
      <c r="B154" s="13">
        <f t="shared" si="27"/>
        <v>7</v>
      </c>
      <c r="C154" t="s">
        <v>46</v>
      </c>
      <c r="D154" s="14">
        <f t="shared" si="31"/>
        <v>637</v>
      </c>
      <c r="E154" s="14">
        <f t="shared" si="32"/>
        <v>183</v>
      </c>
      <c r="F154" s="18">
        <f t="shared" si="28"/>
        <v>0.06</v>
      </c>
      <c r="G154" s="18">
        <f t="shared" si="29"/>
        <v>0.06</v>
      </c>
    </row>
    <row r="155" spans="1:7" ht="5" customHeight="1" x14ac:dyDescent="0.35">
      <c r="A155" s="7">
        <f t="shared" si="30"/>
        <v>44703</v>
      </c>
      <c r="B155" s="13">
        <f t="shared" si="27"/>
        <v>1</v>
      </c>
      <c r="C155" t="s">
        <v>46</v>
      </c>
      <c r="D155" s="14">
        <f t="shared" si="31"/>
        <v>608</v>
      </c>
      <c r="E155" s="14">
        <f t="shared" si="32"/>
        <v>163</v>
      </c>
      <c r="F155" s="18">
        <f t="shared" si="28"/>
        <v>0.11</v>
      </c>
      <c r="G155" s="18">
        <f t="shared" si="29"/>
        <v>0.11</v>
      </c>
    </row>
    <row r="156" spans="1:7" ht="5" customHeight="1" x14ac:dyDescent="0.35">
      <c r="A156" s="7">
        <f t="shared" si="30"/>
        <v>44704</v>
      </c>
      <c r="B156" s="13">
        <f t="shared" si="27"/>
        <v>2</v>
      </c>
      <c r="C156" t="s">
        <v>46</v>
      </c>
      <c r="D156" s="14">
        <f t="shared" si="31"/>
        <v>587</v>
      </c>
      <c r="E156" s="14">
        <f t="shared" si="32"/>
        <v>160</v>
      </c>
      <c r="F156" s="18">
        <f t="shared" si="28"/>
        <v>0.14000000000000001</v>
      </c>
      <c r="G156" s="18">
        <f t="shared" si="29"/>
        <v>0.14000000000000001</v>
      </c>
    </row>
    <row r="157" spans="1:7" ht="5" customHeight="1" x14ac:dyDescent="0.35">
      <c r="A157" s="7">
        <f t="shared" si="30"/>
        <v>44705</v>
      </c>
      <c r="B157" s="13">
        <f t="shared" si="27"/>
        <v>3</v>
      </c>
      <c r="C157" t="s">
        <v>46</v>
      </c>
      <c r="D157" s="14">
        <f t="shared" si="31"/>
        <v>587</v>
      </c>
      <c r="E157" s="14">
        <f t="shared" si="32"/>
        <v>160</v>
      </c>
      <c r="F157" s="18">
        <f t="shared" si="28"/>
        <v>0.14000000000000001</v>
      </c>
      <c r="G157" s="18">
        <f t="shared" si="29"/>
        <v>0.14000000000000001</v>
      </c>
    </row>
    <row r="158" spans="1:7" ht="5" customHeight="1" x14ac:dyDescent="0.35">
      <c r="A158" s="7">
        <f t="shared" si="30"/>
        <v>44706</v>
      </c>
      <c r="B158" s="13">
        <f t="shared" si="27"/>
        <v>4</v>
      </c>
      <c r="C158" t="s">
        <v>46</v>
      </c>
      <c r="D158" s="14">
        <f t="shared" si="31"/>
        <v>587</v>
      </c>
      <c r="E158" s="14">
        <f t="shared" si="32"/>
        <v>160</v>
      </c>
      <c r="F158" s="18">
        <f t="shared" si="28"/>
        <v>0.14000000000000001</v>
      </c>
      <c r="G158" s="18">
        <f t="shared" si="29"/>
        <v>0.14000000000000001</v>
      </c>
    </row>
    <row r="159" spans="1:7" ht="5" customHeight="1" x14ac:dyDescent="0.35">
      <c r="A159" s="7">
        <f t="shared" si="30"/>
        <v>44707</v>
      </c>
      <c r="B159" s="13">
        <f t="shared" si="27"/>
        <v>5</v>
      </c>
      <c r="C159" t="s">
        <v>46</v>
      </c>
      <c r="D159" s="14">
        <f t="shared" si="31"/>
        <v>608</v>
      </c>
      <c r="E159" s="14">
        <f t="shared" si="32"/>
        <v>163</v>
      </c>
      <c r="F159" s="18">
        <f t="shared" si="28"/>
        <v>0.11</v>
      </c>
      <c r="G159" s="18">
        <f t="shared" si="29"/>
        <v>0.11</v>
      </c>
    </row>
    <row r="160" spans="1:7" ht="5" customHeight="1" x14ac:dyDescent="0.35">
      <c r="A160" s="7">
        <f t="shared" si="30"/>
        <v>44708</v>
      </c>
      <c r="B160" s="13">
        <f t="shared" si="27"/>
        <v>6</v>
      </c>
      <c r="C160" t="s">
        <v>46</v>
      </c>
      <c r="D160" s="14">
        <f t="shared" si="31"/>
        <v>637</v>
      </c>
      <c r="E160" s="14">
        <f t="shared" si="32"/>
        <v>183</v>
      </c>
      <c r="F160" s="18">
        <f t="shared" si="28"/>
        <v>0.06</v>
      </c>
      <c r="G160" s="18">
        <f t="shared" si="29"/>
        <v>0.06</v>
      </c>
    </row>
    <row r="161" spans="1:7" ht="5" customHeight="1" x14ac:dyDescent="0.35">
      <c r="A161" s="7">
        <f t="shared" si="30"/>
        <v>44709</v>
      </c>
      <c r="B161" s="13">
        <f t="shared" si="27"/>
        <v>7</v>
      </c>
      <c r="C161" t="s">
        <v>46</v>
      </c>
      <c r="D161" s="14">
        <f t="shared" si="31"/>
        <v>637</v>
      </c>
      <c r="E161" s="14">
        <f t="shared" si="32"/>
        <v>183</v>
      </c>
      <c r="F161" s="18">
        <f t="shared" si="28"/>
        <v>0.06</v>
      </c>
      <c r="G161" s="18">
        <f t="shared" si="29"/>
        <v>0.06</v>
      </c>
    </row>
    <row r="162" spans="1:7" ht="5" customHeight="1" x14ac:dyDescent="0.35">
      <c r="A162" s="7">
        <f t="shared" si="30"/>
        <v>44710</v>
      </c>
      <c r="B162" s="13">
        <f t="shared" si="27"/>
        <v>1</v>
      </c>
      <c r="C162" t="s">
        <v>46</v>
      </c>
      <c r="D162" s="14">
        <f t="shared" si="31"/>
        <v>608</v>
      </c>
      <c r="E162" s="14">
        <f t="shared" si="32"/>
        <v>163</v>
      </c>
      <c r="F162" s="18">
        <f t="shared" si="28"/>
        <v>0.11</v>
      </c>
      <c r="G162" s="18">
        <f t="shared" si="29"/>
        <v>0.11</v>
      </c>
    </row>
    <row r="163" spans="1:7" ht="5" customHeight="1" x14ac:dyDescent="0.35">
      <c r="A163" s="7">
        <f t="shared" si="30"/>
        <v>44711</v>
      </c>
      <c r="B163" s="13">
        <f t="shared" si="27"/>
        <v>2</v>
      </c>
      <c r="C163" t="s">
        <v>46</v>
      </c>
      <c r="D163" s="14">
        <f t="shared" si="31"/>
        <v>587</v>
      </c>
      <c r="E163" s="14">
        <f t="shared" si="32"/>
        <v>160</v>
      </c>
      <c r="F163" s="18">
        <f t="shared" si="28"/>
        <v>0.14000000000000001</v>
      </c>
      <c r="G163" s="18">
        <f t="shared" si="29"/>
        <v>0.14000000000000001</v>
      </c>
    </row>
    <row r="164" spans="1:7" ht="5" customHeight="1" x14ac:dyDescent="0.35">
      <c r="A164" s="7">
        <f t="shared" si="30"/>
        <v>44712</v>
      </c>
      <c r="B164" s="13">
        <f t="shared" si="27"/>
        <v>3</v>
      </c>
      <c r="C164" t="s">
        <v>46</v>
      </c>
      <c r="D164" s="14">
        <f t="shared" si="31"/>
        <v>587</v>
      </c>
      <c r="E164" s="14">
        <f t="shared" si="32"/>
        <v>160</v>
      </c>
      <c r="F164" s="18">
        <f t="shared" si="28"/>
        <v>0.14000000000000001</v>
      </c>
      <c r="G164" s="18">
        <f t="shared" si="29"/>
        <v>0.14000000000000001</v>
      </c>
    </row>
    <row r="165" spans="1:7" ht="5" customHeight="1" x14ac:dyDescent="0.35">
      <c r="A165" s="7">
        <f t="shared" si="30"/>
        <v>44713</v>
      </c>
      <c r="B165" s="13">
        <f t="shared" si="27"/>
        <v>4</v>
      </c>
      <c r="C165" t="s">
        <v>46</v>
      </c>
      <c r="D165" s="14">
        <f t="shared" si="31"/>
        <v>587</v>
      </c>
      <c r="E165" s="14">
        <f t="shared" si="32"/>
        <v>160</v>
      </c>
      <c r="F165" s="18">
        <f t="shared" si="28"/>
        <v>0.14000000000000001</v>
      </c>
      <c r="G165" s="18">
        <f t="shared" si="29"/>
        <v>0.14000000000000001</v>
      </c>
    </row>
    <row r="166" spans="1:7" ht="5" customHeight="1" x14ac:dyDescent="0.35">
      <c r="A166" s="7">
        <f t="shared" si="30"/>
        <v>44714</v>
      </c>
      <c r="B166" s="13">
        <f t="shared" si="27"/>
        <v>5</v>
      </c>
      <c r="C166" t="s">
        <v>46</v>
      </c>
      <c r="D166" s="14">
        <f t="shared" si="31"/>
        <v>608</v>
      </c>
      <c r="E166" s="14">
        <f t="shared" si="32"/>
        <v>163</v>
      </c>
      <c r="F166" s="18">
        <f t="shared" si="28"/>
        <v>0.11</v>
      </c>
      <c r="G166" s="18">
        <f t="shared" si="29"/>
        <v>0.11</v>
      </c>
    </row>
    <row r="167" spans="1:7" ht="5" customHeight="1" x14ac:dyDescent="0.35">
      <c r="A167" s="7">
        <f t="shared" si="30"/>
        <v>44715</v>
      </c>
      <c r="B167" s="13">
        <f t="shared" si="27"/>
        <v>6</v>
      </c>
      <c r="C167" t="s">
        <v>46</v>
      </c>
      <c r="D167" s="14">
        <f t="shared" si="31"/>
        <v>637</v>
      </c>
      <c r="E167" s="14">
        <f t="shared" si="32"/>
        <v>183</v>
      </c>
      <c r="F167" s="18">
        <f t="shared" si="28"/>
        <v>0.06</v>
      </c>
      <c r="G167" s="18">
        <f t="shared" si="29"/>
        <v>0.06</v>
      </c>
    </row>
    <row r="168" spans="1:7" ht="5" customHeight="1" x14ac:dyDescent="0.35">
      <c r="A168" s="7">
        <f t="shared" si="30"/>
        <v>44716</v>
      </c>
      <c r="B168" s="13">
        <f t="shared" si="27"/>
        <v>7</v>
      </c>
      <c r="C168" t="s">
        <v>46</v>
      </c>
      <c r="D168" s="14">
        <f t="shared" si="31"/>
        <v>637</v>
      </c>
      <c r="E168" s="14">
        <f t="shared" si="32"/>
        <v>183</v>
      </c>
      <c r="F168" s="18">
        <f t="shared" si="28"/>
        <v>0.06</v>
      </c>
      <c r="G168" s="18">
        <f t="shared" si="29"/>
        <v>0.06</v>
      </c>
    </row>
    <row r="169" spans="1:7" ht="5" customHeight="1" x14ac:dyDescent="0.35">
      <c r="A169" s="7">
        <f t="shared" si="30"/>
        <v>44717</v>
      </c>
      <c r="B169" s="13">
        <f t="shared" si="27"/>
        <v>1</v>
      </c>
      <c r="C169" t="s">
        <v>46</v>
      </c>
      <c r="D169" s="14">
        <f t="shared" si="31"/>
        <v>608</v>
      </c>
      <c r="E169" s="14">
        <f t="shared" si="32"/>
        <v>163</v>
      </c>
      <c r="F169" s="18">
        <f t="shared" si="28"/>
        <v>0.11</v>
      </c>
      <c r="G169" s="18">
        <f t="shared" si="29"/>
        <v>0.11</v>
      </c>
    </row>
    <row r="170" spans="1:7" ht="5" customHeight="1" x14ac:dyDescent="0.35">
      <c r="A170" s="7">
        <f t="shared" si="30"/>
        <v>44718</v>
      </c>
      <c r="B170" s="13">
        <f t="shared" si="27"/>
        <v>2</v>
      </c>
      <c r="C170" t="s">
        <v>46</v>
      </c>
      <c r="D170" s="14">
        <f t="shared" si="31"/>
        <v>587</v>
      </c>
      <c r="E170" s="14">
        <f t="shared" si="32"/>
        <v>160</v>
      </c>
      <c r="F170" s="18">
        <f t="shared" si="28"/>
        <v>0.14000000000000001</v>
      </c>
      <c r="G170" s="18">
        <f t="shared" si="29"/>
        <v>0.14000000000000001</v>
      </c>
    </row>
    <row r="171" spans="1:7" ht="5" customHeight="1" x14ac:dyDescent="0.35">
      <c r="A171" s="7">
        <f t="shared" si="30"/>
        <v>44719</v>
      </c>
      <c r="B171" s="13">
        <f t="shared" si="27"/>
        <v>3</v>
      </c>
      <c r="C171" t="s">
        <v>46</v>
      </c>
      <c r="D171" s="14">
        <f t="shared" si="31"/>
        <v>587</v>
      </c>
      <c r="E171" s="14">
        <f t="shared" si="32"/>
        <v>160</v>
      </c>
      <c r="F171" s="18">
        <f t="shared" si="28"/>
        <v>0.14000000000000001</v>
      </c>
      <c r="G171" s="18">
        <f t="shared" si="29"/>
        <v>0.14000000000000001</v>
      </c>
    </row>
    <row r="172" spans="1:7" ht="5" customHeight="1" x14ac:dyDescent="0.35">
      <c r="A172" s="7">
        <f t="shared" si="30"/>
        <v>44720</v>
      </c>
      <c r="B172" s="13">
        <f t="shared" si="27"/>
        <v>4</v>
      </c>
      <c r="C172" t="s">
        <v>46</v>
      </c>
      <c r="D172" s="14">
        <f t="shared" si="31"/>
        <v>587</v>
      </c>
      <c r="E172" s="14">
        <f t="shared" si="32"/>
        <v>160</v>
      </c>
      <c r="F172" s="18">
        <f t="shared" si="28"/>
        <v>0.14000000000000001</v>
      </c>
      <c r="G172" s="18">
        <f t="shared" si="29"/>
        <v>0.14000000000000001</v>
      </c>
    </row>
    <row r="173" spans="1:7" ht="5" customHeight="1" x14ac:dyDescent="0.35">
      <c r="A173" s="7">
        <f t="shared" si="30"/>
        <v>44721</v>
      </c>
      <c r="B173" s="13">
        <f t="shared" si="27"/>
        <v>5</v>
      </c>
      <c r="C173" t="s">
        <v>46</v>
      </c>
      <c r="D173" s="14">
        <f t="shared" si="31"/>
        <v>608</v>
      </c>
      <c r="E173" s="14">
        <f t="shared" si="32"/>
        <v>163</v>
      </c>
      <c r="F173" s="18">
        <f t="shared" si="28"/>
        <v>0.11</v>
      </c>
      <c r="G173" s="18">
        <f t="shared" si="29"/>
        <v>0.11</v>
      </c>
    </row>
    <row r="174" spans="1:7" ht="5" customHeight="1" x14ac:dyDescent="0.35">
      <c r="A174" s="7">
        <f t="shared" si="30"/>
        <v>44722</v>
      </c>
      <c r="B174" s="13">
        <f t="shared" si="27"/>
        <v>6</v>
      </c>
      <c r="C174" t="s">
        <v>46</v>
      </c>
      <c r="D174" s="14">
        <f t="shared" si="31"/>
        <v>637</v>
      </c>
      <c r="E174" s="14">
        <f t="shared" si="32"/>
        <v>183</v>
      </c>
      <c r="F174" s="18">
        <f t="shared" si="28"/>
        <v>0.06</v>
      </c>
      <c r="G174" s="18">
        <f t="shared" si="29"/>
        <v>0.06</v>
      </c>
    </row>
    <row r="175" spans="1:7" ht="5" customHeight="1" x14ac:dyDescent="0.35">
      <c r="A175" s="7">
        <f t="shared" si="30"/>
        <v>44723</v>
      </c>
      <c r="B175" s="13">
        <f t="shared" si="27"/>
        <v>7</v>
      </c>
      <c r="C175" t="s">
        <v>46</v>
      </c>
      <c r="D175" s="14">
        <f t="shared" si="31"/>
        <v>637</v>
      </c>
      <c r="E175" s="14">
        <f t="shared" si="32"/>
        <v>183</v>
      </c>
      <c r="F175" s="18">
        <f t="shared" si="28"/>
        <v>0.06</v>
      </c>
      <c r="G175" s="18">
        <f t="shared" si="29"/>
        <v>0.06</v>
      </c>
    </row>
    <row r="176" spans="1:7" ht="5" customHeight="1" x14ac:dyDescent="0.35">
      <c r="A176" s="7">
        <f t="shared" si="30"/>
        <v>44724</v>
      </c>
      <c r="B176" s="13">
        <f t="shared" si="27"/>
        <v>1</v>
      </c>
      <c r="C176" t="s">
        <v>46</v>
      </c>
      <c r="D176" s="14">
        <f t="shared" si="31"/>
        <v>608</v>
      </c>
      <c r="E176" s="14">
        <f t="shared" si="32"/>
        <v>163</v>
      </c>
      <c r="F176" s="18">
        <f t="shared" si="28"/>
        <v>0.11</v>
      </c>
      <c r="G176" s="18">
        <f t="shared" si="29"/>
        <v>0.11</v>
      </c>
    </row>
    <row r="177" spans="1:7" ht="5" customHeight="1" x14ac:dyDescent="0.35">
      <c r="A177" s="7">
        <f t="shared" si="30"/>
        <v>44725</v>
      </c>
      <c r="B177" s="13">
        <f t="shared" si="27"/>
        <v>2</v>
      </c>
      <c r="C177" t="s">
        <v>46</v>
      </c>
      <c r="D177" s="14">
        <f t="shared" si="31"/>
        <v>587</v>
      </c>
      <c r="E177" s="14">
        <f t="shared" si="32"/>
        <v>160</v>
      </c>
      <c r="F177" s="18">
        <f t="shared" si="28"/>
        <v>0.14000000000000001</v>
      </c>
      <c r="G177" s="18">
        <f t="shared" si="29"/>
        <v>0.14000000000000001</v>
      </c>
    </row>
    <row r="178" spans="1:7" ht="5" customHeight="1" x14ac:dyDescent="0.35">
      <c r="A178" s="7">
        <f t="shared" si="30"/>
        <v>44726</v>
      </c>
      <c r="B178" s="13">
        <f t="shared" si="27"/>
        <v>3</v>
      </c>
      <c r="C178" t="s">
        <v>46</v>
      </c>
      <c r="D178" s="14">
        <f t="shared" si="31"/>
        <v>587</v>
      </c>
      <c r="E178" s="14">
        <f t="shared" si="32"/>
        <v>160</v>
      </c>
      <c r="F178" s="18">
        <f t="shared" si="28"/>
        <v>0.14000000000000001</v>
      </c>
      <c r="G178" s="18">
        <f t="shared" si="29"/>
        <v>0.14000000000000001</v>
      </c>
    </row>
    <row r="179" spans="1:7" ht="5" customHeight="1" x14ac:dyDescent="0.35">
      <c r="A179" s="7">
        <f t="shared" si="30"/>
        <v>44727</v>
      </c>
      <c r="B179" s="13">
        <f t="shared" si="27"/>
        <v>4</v>
      </c>
      <c r="C179" t="s">
        <v>46</v>
      </c>
      <c r="D179" s="14">
        <f t="shared" si="31"/>
        <v>587</v>
      </c>
      <c r="E179" s="14">
        <f t="shared" si="32"/>
        <v>160</v>
      </c>
      <c r="F179" s="18">
        <f t="shared" si="28"/>
        <v>0.14000000000000001</v>
      </c>
      <c r="G179" s="18">
        <f t="shared" si="29"/>
        <v>0.14000000000000001</v>
      </c>
    </row>
    <row r="180" spans="1:7" ht="5" customHeight="1" x14ac:dyDescent="0.35">
      <c r="A180" s="7">
        <f t="shared" si="30"/>
        <v>44728</v>
      </c>
      <c r="B180" s="13">
        <f t="shared" si="27"/>
        <v>5</v>
      </c>
      <c r="C180" t="s">
        <v>46</v>
      </c>
      <c r="D180" s="14">
        <f t="shared" si="31"/>
        <v>608</v>
      </c>
      <c r="E180" s="14">
        <f t="shared" si="32"/>
        <v>163</v>
      </c>
      <c r="F180" s="18">
        <f t="shared" si="28"/>
        <v>0.11</v>
      </c>
      <c r="G180" s="18">
        <f t="shared" si="29"/>
        <v>0.11</v>
      </c>
    </row>
    <row r="181" spans="1:7" ht="5" customHeight="1" x14ac:dyDescent="0.35">
      <c r="A181" s="7">
        <f t="shared" si="30"/>
        <v>44729</v>
      </c>
      <c r="B181" s="13">
        <f t="shared" si="27"/>
        <v>6</v>
      </c>
      <c r="C181" t="s">
        <v>46</v>
      </c>
      <c r="D181" s="14">
        <f t="shared" si="31"/>
        <v>637</v>
      </c>
      <c r="E181" s="14">
        <f t="shared" si="32"/>
        <v>183</v>
      </c>
      <c r="F181" s="18">
        <f t="shared" si="28"/>
        <v>0.06</v>
      </c>
      <c r="G181" s="18">
        <f t="shared" si="29"/>
        <v>0.06</v>
      </c>
    </row>
    <row r="182" spans="1:7" ht="5" customHeight="1" x14ac:dyDescent="0.35">
      <c r="A182" s="7">
        <f t="shared" si="30"/>
        <v>44730</v>
      </c>
      <c r="B182" s="13">
        <f t="shared" si="27"/>
        <v>7</v>
      </c>
      <c r="C182" t="s">
        <v>46</v>
      </c>
      <c r="D182" s="14">
        <f t="shared" si="31"/>
        <v>637</v>
      </c>
      <c r="E182" s="14">
        <f t="shared" si="32"/>
        <v>183</v>
      </c>
      <c r="F182" s="18">
        <f t="shared" si="28"/>
        <v>0.06</v>
      </c>
      <c r="G182" s="18">
        <f t="shared" si="29"/>
        <v>0.06</v>
      </c>
    </row>
    <row r="183" spans="1:7" ht="5" customHeight="1" x14ac:dyDescent="0.35">
      <c r="A183" s="7">
        <f t="shared" si="30"/>
        <v>44731</v>
      </c>
      <c r="B183" s="13">
        <f t="shared" si="27"/>
        <v>1</v>
      </c>
      <c r="C183" t="s">
        <v>46</v>
      </c>
      <c r="D183" s="14">
        <f t="shared" si="31"/>
        <v>608</v>
      </c>
      <c r="E183" s="14">
        <f t="shared" si="32"/>
        <v>163</v>
      </c>
      <c r="F183" s="18">
        <f t="shared" si="28"/>
        <v>0.11</v>
      </c>
      <c r="G183" s="18">
        <f t="shared" si="29"/>
        <v>0.11</v>
      </c>
    </row>
    <row r="184" spans="1:7" ht="5" customHeight="1" x14ac:dyDescent="0.35">
      <c r="A184" s="7">
        <f t="shared" si="30"/>
        <v>44732</v>
      </c>
      <c r="B184" s="13">
        <f t="shared" si="27"/>
        <v>2</v>
      </c>
      <c r="C184" t="s">
        <v>46</v>
      </c>
      <c r="D184" s="14">
        <f t="shared" si="31"/>
        <v>587</v>
      </c>
      <c r="E184" s="14">
        <f t="shared" si="32"/>
        <v>160</v>
      </c>
      <c r="F184" s="18">
        <f t="shared" si="28"/>
        <v>0.14000000000000001</v>
      </c>
      <c r="G184" s="18">
        <f t="shared" si="29"/>
        <v>0.14000000000000001</v>
      </c>
    </row>
    <row r="185" spans="1:7" ht="5" customHeight="1" x14ac:dyDescent="0.35">
      <c r="A185" s="7">
        <f t="shared" si="30"/>
        <v>44733</v>
      </c>
      <c r="B185" s="13">
        <f t="shared" si="27"/>
        <v>3</v>
      </c>
      <c r="C185" t="s">
        <v>46</v>
      </c>
      <c r="D185" s="14">
        <f t="shared" si="31"/>
        <v>587</v>
      </c>
      <c r="E185" s="14">
        <f t="shared" si="32"/>
        <v>160</v>
      </c>
      <c r="F185" s="18">
        <f t="shared" si="28"/>
        <v>0.14000000000000001</v>
      </c>
      <c r="G185" s="18">
        <f t="shared" si="29"/>
        <v>0.14000000000000001</v>
      </c>
    </row>
    <row r="186" spans="1:7" ht="5" customHeight="1" x14ac:dyDescent="0.35">
      <c r="A186" s="7">
        <f t="shared" si="30"/>
        <v>44734</v>
      </c>
      <c r="B186" s="13">
        <f t="shared" si="27"/>
        <v>4</v>
      </c>
      <c r="C186" t="s">
        <v>46</v>
      </c>
      <c r="D186" s="14">
        <f t="shared" si="31"/>
        <v>587</v>
      </c>
      <c r="E186" s="14">
        <f t="shared" si="32"/>
        <v>160</v>
      </c>
      <c r="F186" s="18">
        <f t="shared" si="28"/>
        <v>0.14000000000000001</v>
      </c>
      <c r="G186" s="18">
        <f t="shared" si="29"/>
        <v>0.14000000000000001</v>
      </c>
    </row>
    <row r="187" spans="1:7" ht="5" customHeight="1" x14ac:dyDescent="0.35">
      <c r="A187" s="7">
        <f t="shared" si="30"/>
        <v>44735</v>
      </c>
      <c r="B187" s="13">
        <f t="shared" si="27"/>
        <v>5</v>
      </c>
      <c r="C187" t="s">
        <v>46</v>
      </c>
      <c r="D187" s="14">
        <f t="shared" si="31"/>
        <v>608</v>
      </c>
      <c r="E187" s="14">
        <f t="shared" si="32"/>
        <v>163</v>
      </c>
      <c r="F187" s="18">
        <f t="shared" si="28"/>
        <v>0.11</v>
      </c>
      <c r="G187" s="18">
        <f t="shared" si="29"/>
        <v>0.11</v>
      </c>
    </row>
    <row r="188" spans="1:7" ht="5" customHeight="1" x14ac:dyDescent="0.35">
      <c r="A188" s="7">
        <f t="shared" si="30"/>
        <v>44736</v>
      </c>
      <c r="B188" s="13">
        <f t="shared" si="27"/>
        <v>6</v>
      </c>
      <c r="C188" t="s">
        <v>46</v>
      </c>
      <c r="D188" s="14">
        <f t="shared" si="31"/>
        <v>637</v>
      </c>
      <c r="E188" s="14">
        <f t="shared" si="32"/>
        <v>183</v>
      </c>
      <c r="F188" s="18">
        <f t="shared" si="28"/>
        <v>0.06</v>
      </c>
      <c r="G188" s="18">
        <f t="shared" si="29"/>
        <v>0.06</v>
      </c>
    </row>
    <row r="189" spans="1:7" ht="5" customHeight="1" x14ac:dyDescent="0.35">
      <c r="A189" s="7">
        <f t="shared" si="30"/>
        <v>44737</v>
      </c>
      <c r="B189" s="13">
        <f t="shared" si="27"/>
        <v>7</v>
      </c>
      <c r="C189" t="s">
        <v>46</v>
      </c>
      <c r="D189" s="14">
        <f t="shared" si="31"/>
        <v>637</v>
      </c>
      <c r="E189" s="14">
        <f t="shared" si="32"/>
        <v>183</v>
      </c>
      <c r="F189" s="18">
        <f t="shared" si="28"/>
        <v>0.06</v>
      </c>
      <c r="G189" s="18">
        <f t="shared" si="29"/>
        <v>0.06</v>
      </c>
    </row>
    <row r="190" spans="1:7" ht="5" customHeight="1" x14ac:dyDescent="0.35">
      <c r="A190" s="7">
        <f t="shared" si="30"/>
        <v>44738</v>
      </c>
      <c r="B190" s="13">
        <f t="shared" si="27"/>
        <v>1</v>
      </c>
      <c r="C190" t="s">
        <v>46</v>
      </c>
      <c r="D190" s="14">
        <f t="shared" si="31"/>
        <v>608</v>
      </c>
      <c r="E190" s="14">
        <f t="shared" si="32"/>
        <v>163</v>
      </c>
      <c r="F190" s="18">
        <f t="shared" si="28"/>
        <v>0.11</v>
      </c>
      <c r="G190" s="18">
        <f t="shared" si="29"/>
        <v>0.11</v>
      </c>
    </row>
    <row r="191" spans="1:7" ht="5" customHeight="1" x14ac:dyDescent="0.35">
      <c r="A191" s="7">
        <f t="shared" si="30"/>
        <v>44739</v>
      </c>
      <c r="B191" s="13">
        <f t="shared" si="27"/>
        <v>2</v>
      </c>
      <c r="C191" t="s">
        <v>46</v>
      </c>
      <c r="D191" s="14">
        <f t="shared" si="31"/>
        <v>587</v>
      </c>
      <c r="E191" s="14">
        <f t="shared" si="32"/>
        <v>160</v>
      </c>
      <c r="F191" s="18">
        <f t="shared" si="28"/>
        <v>0.14000000000000001</v>
      </c>
      <c r="G191" s="18">
        <f t="shared" si="29"/>
        <v>0.14000000000000001</v>
      </c>
    </row>
    <row r="192" spans="1:7" ht="5" customHeight="1" x14ac:dyDescent="0.35">
      <c r="A192" s="7">
        <f t="shared" si="30"/>
        <v>44740</v>
      </c>
      <c r="B192" s="13">
        <f t="shared" si="27"/>
        <v>3</v>
      </c>
      <c r="C192" t="s">
        <v>46</v>
      </c>
      <c r="D192" s="14">
        <f t="shared" si="31"/>
        <v>587</v>
      </c>
      <c r="E192" s="14">
        <f t="shared" si="32"/>
        <v>160</v>
      </c>
      <c r="F192" s="18">
        <f t="shared" si="28"/>
        <v>0.14000000000000001</v>
      </c>
      <c r="G192" s="18">
        <f t="shared" si="29"/>
        <v>0.14000000000000001</v>
      </c>
    </row>
    <row r="193" spans="1:7" ht="5" customHeight="1" x14ac:dyDescent="0.35">
      <c r="A193" s="7">
        <f t="shared" si="30"/>
        <v>44741</v>
      </c>
      <c r="B193" s="13">
        <f t="shared" si="27"/>
        <v>4</v>
      </c>
      <c r="C193" t="s">
        <v>46</v>
      </c>
      <c r="D193" s="14">
        <f t="shared" si="31"/>
        <v>587</v>
      </c>
      <c r="E193" s="14">
        <f t="shared" si="32"/>
        <v>160</v>
      </c>
      <c r="F193" s="18">
        <f t="shared" si="28"/>
        <v>0.14000000000000001</v>
      </c>
      <c r="G193" s="18">
        <f t="shared" si="29"/>
        <v>0.14000000000000001</v>
      </c>
    </row>
    <row r="194" spans="1:7" ht="5" customHeight="1" x14ac:dyDescent="0.35">
      <c r="A194" s="7">
        <f t="shared" si="30"/>
        <v>44742</v>
      </c>
      <c r="B194" s="13">
        <f t="shared" si="27"/>
        <v>5</v>
      </c>
      <c r="C194" t="s">
        <v>46</v>
      </c>
      <c r="D194" s="14">
        <f t="shared" si="31"/>
        <v>608</v>
      </c>
      <c r="E194" s="14">
        <f t="shared" si="32"/>
        <v>163</v>
      </c>
      <c r="F194" s="18">
        <f t="shared" si="28"/>
        <v>0.11</v>
      </c>
      <c r="G194" s="18">
        <f t="shared" si="29"/>
        <v>0.11</v>
      </c>
    </row>
    <row r="195" spans="1:7" ht="5" customHeight="1" x14ac:dyDescent="0.35">
      <c r="A195" s="7">
        <f t="shared" si="30"/>
        <v>44743</v>
      </c>
      <c r="B195" s="13">
        <f t="shared" si="27"/>
        <v>6</v>
      </c>
      <c r="C195" t="s">
        <v>43</v>
      </c>
      <c r="D195" s="14">
        <f t="shared" si="31"/>
        <v>680</v>
      </c>
      <c r="E195" s="14">
        <f t="shared" si="32"/>
        <v>200</v>
      </c>
      <c r="F195" s="18">
        <f t="shared" si="28"/>
        <v>0</v>
      </c>
      <c r="G195" s="18">
        <f t="shared" si="29"/>
        <v>0</v>
      </c>
    </row>
    <row r="196" spans="1:7" ht="5" customHeight="1" x14ac:dyDescent="0.35">
      <c r="A196" s="7">
        <f t="shared" si="30"/>
        <v>44744</v>
      </c>
      <c r="B196" s="13">
        <f t="shared" si="27"/>
        <v>7</v>
      </c>
      <c r="C196" t="s">
        <v>43</v>
      </c>
      <c r="D196" s="14">
        <f t="shared" si="31"/>
        <v>680</v>
      </c>
      <c r="E196" s="14">
        <f t="shared" si="32"/>
        <v>200</v>
      </c>
      <c r="F196" s="18">
        <f t="shared" si="28"/>
        <v>0</v>
      </c>
      <c r="G196" s="18">
        <f t="shared" si="29"/>
        <v>0</v>
      </c>
    </row>
    <row r="197" spans="1:7" ht="5" customHeight="1" x14ac:dyDescent="0.35">
      <c r="A197" s="7">
        <f t="shared" si="30"/>
        <v>44745</v>
      </c>
      <c r="B197" s="13">
        <f t="shared" si="27"/>
        <v>1</v>
      </c>
      <c r="C197" t="s">
        <v>43</v>
      </c>
      <c r="D197" s="14">
        <f t="shared" si="31"/>
        <v>650</v>
      </c>
      <c r="E197" s="14">
        <f t="shared" si="32"/>
        <v>180</v>
      </c>
      <c r="F197" s="18">
        <f t="shared" si="28"/>
        <v>0.04</v>
      </c>
      <c r="G197" s="18">
        <f t="shared" si="29"/>
        <v>0.04</v>
      </c>
    </row>
    <row r="198" spans="1:7" ht="5" customHeight="1" x14ac:dyDescent="0.35">
      <c r="A198" s="7">
        <f t="shared" si="30"/>
        <v>44746</v>
      </c>
      <c r="B198" s="13">
        <f t="shared" si="27"/>
        <v>2</v>
      </c>
      <c r="C198" t="s">
        <v>43</v>
      </c>
      <c r="D198" s="14">
        <f t="shared" si="31"/>
        <v>630</v>
      </c>
      <c r="E198" s="14">
        <f t="shared" si="32"/>
        <v>180</v>
      </c>
      <c r="F198" s="18">
        <f t="shared" si="28"/>
        <v>7.0000000000000007E-2</v>
      </c>
      <c r="G198" s="18">
        <f t="shared" si="29"/>
        <v>7.0000000000000007E-2</v>
      </c>
    </row>
    <row r="199" spans="1:7" ht="5" customHeight="1" x14ac:dyDescent="0.35">
      <c r="A199" s="7">
        <f t="shared" si="30"/>
        <v>44747</v>
      </c>
      <c r="B199" s="13">
        <f t="shared" si="27"/>
        <v>3</v>
      </c>
      <c r="C199" t="s">
        <v>43</v>
      </c>
      <c r="D199" s="14">
        <f t="shared" si="31"/>
        <v>630</v>
      </c>
      <c r="E199" s="14">
        <f t="shared" si="32"/>
        <v>180</v>
      </c>
      <c r="F199" s="18">
        <f t="shared" si="28"/>
        <v>7.0000000000000007E-2</v>
      </c>
      <c r="G199" s="18">
        <f t="shared" si="29"/>
        <v>7.0000000000000007E-2</v>
      </c>
    </row>
    <row r="200" spans="1:7" ht="5" customHeight="1" x14ac:dyDescent="0.35">
      <c r="A200" s="7">
        <f t="shared" si="30"/>
        <v>44748</v>
      </c>
      <c r="B200" s="13">
        <f t="shared" si="27"/>
        <v>4</v>
      </c>
      <c r="C200" t="s">
        <v>43</v>
      </c>
      <c r="D200" s="14">
        <f t="shared" si="31"/>
        <v>630</v>
      </c>
      <c r="E200" s="14">
        <f t="shared" si="32"/>
        <v>180</v>
      </c>
      <c r="F200" s="18">
        <f t="shared" si="28"/>
        <v>7.0000000000000007E-2</v>
      </c>
      <c r="G200" s="18">
        <f t="shared" si="29"/>
        <v>7.0000000000000007E-2</v>
      </c>
    </row>
    <row r="201" spans="1:7" ht="5" customHeight="1" x14ac:dyDescent="0.35">
      <c r="A201" s="7">
        <f t="shared" si="30"/>
        <v>44749</v>
      </c>
      <c r="B201" s="13">
        <f t="shared" si="27"/>
        <v>5</v>
      </c>
      <c r="C201" t="s">
        <v>43</v>
      </c>
      <c r="D201" s="14">
        <f t="shared" si="31"/>
        <v>650</v>
      </c>
      <c r="E201" s="14">
        <f t="shared" si="32"/>
        <v>180</v>
      </c>
      <c r="F201" s="18">
        <f t="shared" si="28"/>
        <v>0.04</v>
      </c>
      <c r="G201" s="18">
        <f t="shared" si="29"/>
        <v>0.04</v>
      </c>
    </row>
    <row r="202" spans="1:7" ht="5" customHeight="1" x14ac:dyDescent="0.35">
      <c r="A202" s="7">
        <f t="shared" si="30"/>
        <v>44750</v>
      </c>
      <c r="B202" s="13">
        <f t="shared" si="27"/>
        <v>6</v>
      </c>
      <c r="C202" t="s">
        <v>43</v>
      </c>
      <c r="D202" s="14">
        <f t="shared" si="31"/>
        <v>680</v>
      </c>
      <c r="E202" s="14">
        <f t="shared" si="32"/>
        <v>200</v>
      </c>
      <c r="F202" s="18">
        <f t="shared" si="28"/>
        <v>0</v>
      </c>
      <c r="G202" s="18">
        <f t="shared" si="29"/>
        <v>0</v>
      </c>
    </row>
    <row r="203" spans="1:7" ht="5" customHeight="1" x14ac:dyDescent="0.35">
      <c r="A203" s="7">
        <f t="shared" si="30"/>
        <v>44751</v>
      </c>
      <c r="B203" s="13">
        <f t="shared" si="27"/>
        <v>7</v>
      </c>
      <c r="C203" t="s">
        <v>43</v>
      </c>
      <c r="D203" s="14">
        <f t="shared" si="31"/>
        <v>680</v>
      </c>
      <c r="E203" s="14">
        <f t="shared" si="32"/>
        <v>200</v>
      </c>
      <c r="F203" s="18">
        <f t="shared" si="28"/>
        <v>0</v>
      </c>
      <c r="G203" s="18">
        <f t="shared" si="29"/>
        <v>0</v>
      </c>
    </row>
    <row r="204" spans="1:7" ht="5" customHeight="1" x14ac:dyDescent="0.35">
      <c r="A204" s="7">
        <f t="shared" si="30"/>
        <v>44752</v>
      </c>
      <c r="B204" s="13">
        <f t="shared" si="27"/>
        <v>1</v>
      </c>
      <c r="C204" t="s">
        <v>43</v>
      </c>
      <c r="D204" s="14">
        <f t="shared" si="31"/>
        <v>650</v>
      </c>
      <c r="E204" s="14">
        <f t="shared" si="32"/>
        <v>180</v>
      </c>
      <c r="F204" s="18">
        <f t="shared" si="28"/>
        <v>0.04</v>
      </c>
      <c r="G204" s="18">
        <f t="shared" si="29"/>
        <v>0.04</v>
      </c>
    </row>
    <row r="205" spans="1:7" ht="5" customHeight="1" x14ac:dyDescent="0.35">
      <c r="A205" s="7">
        <f t="shared" si="30"/>
        <v>44753</v>
      </c>
      <c r="B205" s="13">
        <f t="shared" si="27"/>
        <v>2</v>
      </c>
      <c r="C205" t="s">
        <v>43</v>
      </c>
      <c r="D205" s="14">
        <f t="shared" si="31"/>
        <v>630</v>
      </c>
      <c r="E205" s="14">
        <f t="shared" si="32"/>
        <v>180</v>
      </c>
      <c r="F205" s="18">
        <f t="shared" si="28"/>
        <v>7.0000000000000007E-2</v>
      </c>
      <c r="G205" s="18">
        <f t="shared" si="29"/>
        <v>7.0000000000000007E-2</v>
      </c>
    </row>
    <row r="206" spans="1:7" ht="5" customHeight="1" x14ac:dyDescent="0.35">
      <c r="A206" s="7">
        <f t="shared" si="30"/>
        <v>44754</v>
      </c>
      <c r="B206" s="13">
        <f t="shared" si="27"/>
        <v>3</v>
      </c>
      <c r="C206" t="s">
        <v>43</v>
      </c>
      <c r="D206" s="14">
        <f t="shared" si="31"/>
        <v>630</v>
      </c>
      <c r="E206" s="14">
        <f t="shared" si="32"/>
        <v>180</v>
      </c>
      <c r="F206" s="18">
        <f t="shared" si="28"/>
        <v>7.0000000000000007E-2</v>
      </c>
      <c r="G206" s="18">
        <f t="shared" si="29"/>
        <v>7.0000000000000007E-2</v>
      </c>
    </row>
    <row r="207" spans="1:7" ht="5" customHeight="1" x14ac:dyDescent="0.35">
      <c r="A207" s="7">
        <f t="shared" si="30"/>
        <v>44755</v>
      </c>
      <c r="B207" s="13">
        <f t="shared" ref="B207:B270" si="33">WEEKDAY(A207)</f>
        <v>4</v>
      </c>
      <c r="C207" t="s">
        <v>43</v>
      </c>
      <c r="D207" s="14">
        <f t="shared" si="31"/>
        <v>630</v>
      </c>
      <c r="E207" s="14">
        <f t="shared" si="32"/>
        <v>180</v>
      </c>
      <c r="F207" s="18">
        <f t="shared" ref="F207:F270" si="34">ROUND(1-(D207/$F$12),2)</f>
        <v>7.0000000000000007E-2</v>
      </c>
      <c r="G207" s="18">
        <f t="shared" ref="G207:G270" si="35">F207</f>
        <v>7.0000000000000007E-2</v>
      </c>
    </row>
    <row r="208" spans="1:7" ht="5" customHeight="1" x14ac:dyDescent="0.35">
      <c r="A208" s="7">
        <f t="shared" ref="A208:A271" si="36">A207+1</f>
        <v>44756</v>
      </c>
      <c r="B208" s="13">
        <f t="shared" si="33"/>
        <v>5</v>
      </c>
      <c r="C208" t="s">
        <v>43</v>
      </c>
      <c r="D208" s="14">
        <f t="shared" si="31"/>
        <v>650</v>
      </c>
      <c r="E208" s="14">
        <f t="shared" si="32"/>
        <v>180</v>
      </c>
      <c r="F208" s="18">
        <f t="shared" si="34"/>
        <v>0.04</v>
      </c>
      <c r="G208" s="18">
        <f t="shared" si="35"/>
        <v>0.04</v>
      </c>
    </row>
    <row r="209" spans="1:7" ht="5" customHeight="1" x14ac:dyDescent="0.35">
      <c r="A209" s="7">
        <f t="shared" si="36"/>
        <v>44757</v>
      </c>
      <c r="B209" s="13">
        <f t="shared" si="33"/>
        <v>6</v>
      </c>
      <c r="C209" t="s">
        <v>43</v>
      </c>
      <c r="D209" s="14">
        <f t="shared" si="31"/>
        <v>680</v>
      </c>
      <c r="E209" s="14">
        <f t="shared" si="32"/>
        <v>200</v>
      </c>
      <c r="F209" s="18">
        <f t="shared" si="34"/>
        <v>0</v>
      </c>
      <c r="G209" s="18">
        <f t="shared" si="35"/>
        <v>0</v>
      </c>
    </row>
    <row r="210" spans="1:7" ht="5" customHeight="1" x14ac:dyDescent="0.35">
      <c r="A210" s="7">
        <f t="shared" si="36"/>
        <v>44758</v>
      </c>
      <c r="B210" s="13">
        <f t="shared" si="33"/>
        <v>7</v>
      </c>
      <c r="C210" t="s">
        <v>43</v>
      </c>
      <c r="D210" s="14">
        <f t="shared" ref="D210:D273" si="37">IF(B210=1,VLOOKUP(C210,$B$5:$I$8,8),IF(B210=2,VLOOKUP(C210,$B$5:$I$8,2),IF(B210=3,VLOOKUP(C210,$B$5:$I$8,3),IF(B210=4,VLOOKUP(C210,$B$5:$I$8,4),IF(B210=5,VLOOKUP(C210,$B$5:$I$8,5),IF(B210=6,VLOOKUP(C210,$B$5:$I$8,6),IF(B210=7,VLOOKUP(C210,$B$5:$I$8,7),0)))))))</f>
        <v>680</v>
      </c>
      <c r="E210" s="14">
        <f t="shared" ref="E210:E273" si="38">IF(B210=1,VLOOKUP(C210,$J$5:$Q$8,8),IF(B210=2,VLOOKUP(C210,$J$5:$Q$8,2),IF(B210=3,VLOOKUP(C210,$J$5:$Q$8,3),IF(B210=4,VLOOKUP(C210,$J$5:$Q$8,4),IF(B210=5,VLOOKUP(C210,$J$5:$Q$8,5),IF(B210=6,VLOOKUP(C210,$J$5:$Q$8,6),IF(B210=7,VLOOKUP(C210,$J$5:$Q$8,7),0)))))))</f>
        <v>200</v>
      </c>
      <c r="F210" s="18">
        <f t="shared" si="34"/>
        <v>0</v>
      </c>
      <c r="G210" s="18">
        <f t="shared" si="35"/>
        <v>0</v>
      </c>
    </row>
    <row r="211" spans="1:7" ht="5" customHeight="1" x14ac:dyDescent="0.35">
      <c r="A211" s="7">
        <f t="shared" si="36"/>
        <v>44759</v>
      </c>
      <c r="B211" s="13">
        <f t="shared" si="33"/>
        <v>1</v>
      </c>
      <c r="C211" t="s">
        <v>43</v>
      </c>
      <c r="D211" s="14">
        <f t="shared" si="37"/>
        <v>650</v>
      </c>
      <c r="E211" s="14">
        <f t="shared" si="38"/>
        <v>180</v>
      </c>
      <c r="F211" s="18">
        <f t="shared" si="34"/>
        <v>0.04</v>
      </c>
      <c r="G211" s="18">
        <f t="shared" si="35"/>
        <v>0.04</v>
      </c>
    </row>
    <row r="212" spans="1:7" ht="5" customHeight="1" x14ac:dyDescent="0.35">
      <c r="A212" s="7">
        <f t="shared" si="36"/>
        <v>44760</v>
      </c>
      <c r="B212" s="13">
        <f t="shared" si="33"/>
        <v>2</v>
      </c>
      <c r="C212" t="s">
        <v>43</v>
      </c>
      <c r="D212" s="14">
        <f t="shared" si="37"/>
        <v>630</v>
      </c>
      <c r="E212" s="14">
        <f t="shared" si="38"/>
        <v>180</v>
      </c>
      <c r="F212" s="18">
        <f t="shared" si="34"/>
        <v>7.0000000000000007E-2</v>
      </c>
      <c r="G212" s="18">
        <f t="shared" si="35"/>
        <v>7.0000000000000007E-2</v>
      </c>
    </row>
    <row r="213" spans="1:7" ht="5" customHeight="1" x14ac:dyDescent="0.35">
      <c r="A213" s="7">
        <f t="shared" si="36"/>
        <v>44761</v>
      </c>
      <c r="B213" s="13">
        <f t="shared" si="33"/>
        <v>3</v>
      </c>
      <c r="C213" t="s">
        <v>43</v>
      </c>
      <c r="D213" s="14">
        <f t="shared" si="37"/>
        <v>630</v>
      </c>
      <c r="E213" s="14">
        <f t="shared" si="38"/>
        <v>180</v>
      </c>
      <c r="F213" s="18">
        <f t="shared" si="34"/>
        <v>7.0000000000000007E-2</v>
      </c>
      <c r="G213" s="18">
        <f t="shared" si="35"/>
        <v>7.0000000000000007E-2</v>
      </c>
    </row>
    <row r="214" spans="1:7" ht="5" customHeight="1" x14ac:dyDescent="0.35">
      <c r="A214" s="7">
        <f t="shared" si="36"/>
        <v>44762</v>
      </c>
      <c r="B214" s="13">
        <f t="shared" si="33"/>
        <v>4</v>
      </c>
      <c r="C214" t="s">
        <v>43</v>
      </c>
      <c r="D214" s="14">
        <f t="shared" si="37"/>
        <v>630</v>
      </c>
      <c r="E214" s="14">
        <f t="shared" si="38"/>
        <v>180</v>
      </c>
      <c r="F214" s="18">
        <f t="shared" si="34"/>
        <v>7.0000000000000007E-2</v>
      </c>
      <c r="G214" s="18">
        <f t="shared" si="35"/>
        <v>7.0000000000000007E-2</v>
      </c>
    </row>
    <row r="215" spans="1:7" ht="5" customHeight="1" x14ac:dyDescent="0.35">
      <c r="A215" s="7">
        <f t="shared" si="36"/>
        <v>44763</v>
      </c>
      <c r="B215" s="13">
        <f t="shared" si="33"/>
        <v>5</v>
      </c>
      <c r="C215" t="s">
        <v>43</v>
      </c>
      <c r="D215" s="14">
        <f t="shared" si="37"/>
        <v>650</v>
      </c>
      <c r="E215" s="14">
        <f t="shared" si="38"/>
        <v>180</v>
      </c>
      <c r="F215" s="18">
        <f t="shared" si="34"/>
        <v>0.04</v>
      </c>
      <c r="G215" s="18">
        <f t="shared" si="35"/>
        <v>0.04</v>
      </c>
    </row>
    <row r="216" spans="1:7" ht="5" customHeight="1" x14ac:dyDescent="0.35">
      <c r="A216" s="7">
        <f t="shared" si="36"/>
        <v>44764</v>
      </c>
      <c r="B216" s="13">
        <f t="shared" si="33"/>
        <v>6</v>
      </c>
      <c r="C216" t="s">
        <v>43</v>
      </c>
      <c r="D216" s="14">
        <f t="shared" si="37"/>
        <v>680</v>
      </c>
      <c r="E216" s="14">
        <f t="shared" si="38"/>
        <v>200</v>
      </c>
      <c r="F216" s="18">
        <f t="shared" si="34"/>
        <v>0</v>
      </c>
      <c r="G216" s="18">
        <f t="shared" si="35"/>
        <v>0</v>
      </c>
    </row>
    <row r="217" spans="1:7" ht="5" customHeight="1" x14ac:dyDescent="0.35">
      <c r="A217" s="7">
        <f t="shared" si="36"/>
        <v>44765</v>
      </c>
      <c r="B217" s="13">
        <f t="shared" si="33"/>
        <v>7</v>
      </c>
      <c r="C217" t="s">
        <v>43</v>
      </c>
      <c r="D217" s="14">
        <f t="shared" si="37"/>
        <v>680</v>
      </c>
      <c r="E217" s="14">
        <f t="shared" si="38"/>
        <v>200</v>
      </c>
      <c r="F217" s="18">
        <f t="shared" si="34"/>
        <v>0</v>
      </c>
      <c r="G217" s="18">
        <f t="shared" si="35"/>
        <v>0</v>
      </c>
    </row>
    <row r="218" spans="1:7" ht="5" customHeight="1" x14ac:dyDescent="0.35">
      <c r="A218" s="7">
        <f t="shared" si="36"/>
        <v>44766</v>
      </c>
      <c r="B218" s="13">
        <f t="shared" si="33"/>
        <v>1</v>
      </c>
      <c r="C218" t="s">
        <v>43</v>
      </c>
      <c r="D218" s="14">
        <f t="shared" si="37"/>
        <v>650</v>
      </c>
      <c r="E218" s="14">
        <f t="shared" si="38"/>
        <v>180</v>
      </c>
      <c r="F218" s="18">
        <f t="shared" si="34"/>
        <v>0.04</v>
      </c>
      <c r="G218" s="18">
        <f t="shared" si="35"/>
        <v>0.04</v>
      </c>
    </row>
    <row r="219" spans="1:7" ht="5" customHeight="1" x14ac:dyDescent="0.35">
      <c r="A219" s="7">
        <f t="shared" si="36"/>
        <v>44767</v>
      </c>
      <c r="B219" s="13">
        <f t="shared" si="33"/>
        <v>2</v>
      </c>
      <c r="C219" t="s">
        <v>43</v>
      </c>
      <c r="D219" s="14">
        <f t="shared" si="37"/>
        <v>630</v>
      </c>
      <c r="E219" s="14">
        <f t="shared" si="38"/>
        <v>180</v>
      </c>
      <c r="F219" s="18">
        <f t="shared" si="34"/>
        <v>7.0000000000000007E-2</v>
      </c>
      <c r="G219" s="18">
        <f t="shared" si="35"/>
        <v>7.0000000000000007E-2</v>
      </c>
    </row>
    <row r="220" spans="1:7" ht="5" customHeight="1" x14ac:dyDescent="0.35">
      <c r="A220" s="7">
        <f t="shared" si="36"/>
        <v>44768</v>
      </c>
      <c r="B220" s="13">
        <f t="shared" si="33"/>
        <v>3</v>
      </c>
      <c r="C220" t="s">
        <v>43</v>
      </c>
      <c r="D220" s="14">
        <f t="shared" si="37"/>
        <v>630</v>
      </c>
      <c r="E220" s="14">
        <f t="shared" si="38"/>
        <v>180</v>
      </c>
      <c r="F220" s="18">
        <f t="shared" si="34"/>
        <v>7.0000000000000007E-2</v>
      </c>
      <c r="G220" s="18">
        <f t="shared" si="35"/>
        <v>7.0000000000000007E-2</v>
      </c>
    </row>
    <row r="221" spans="1:7" ht="5" customHeight="1" x14ac:dyDescent="0.35">
      <c r="A221" s="7">
        <f t="shared" si="36"/>
        <v>44769</v>
      </c>
      <c r="B221" s="13">
        <f t="shared" si="33"/>
        <v>4</v>
      </c>
      <c r="C221" t="s">
        <v>43</v>
      </c>
      <c r="D221" s="14">
        <f t="shared" si="37"/>
        <v>630</v>
      </c>
      <c r="E221" s="14">
        <f t="shared" si="38"/>
        <v>180</v>
      </c>
      <c r="F221" s="18">
        <f t="shared" si="34"/>
        <v>7.0000000000000007E-2</v>
      </c>
      <c r="G221" s="18">
        <f t="shared" si="35"/>
        <v>7.0000000000000007E-2</v>
      </c>
    </row>
    <row r="222" spans="1:7" ht="5" customHeight="1" x14ac:dyDescent="0.35">
      <c r="A222" s="7">
        <f t="shared" si="36"/>
        <v>44770</v>
      </c>
      <c r="B222" s="13">
        <f t="shared" si="33"/>
        <v>5</v>
      </c>
      <c r="C222" t="s">
        <v>43</v>
      </c>
      <c r="D222" s="14">
        <f t="shared" si="37"/>
        <v>650</v>
      </c>
      <c r="E222" s="14">
        <f t="shared" si="38"/>
        <v>180</v>
      </c>
      <c r="F222" s="18">
        <f t="shared" si="34"/>
        <v>0.04</v>
      </c>
      <c r="G222" s="18">
        <f t="shared" si="35"/>
        <v>0.04</v>
      </c>
    </row>
    <row r="223" spans="1:7" ht="5" customHeight="1" x14ac:dyDescent="0.35">
      <c r="A223" s="7">
        <f t="shared" si="36"/>
        <v>44771</v>
      </c>
      <c r="B223" s="13">
        <f t="shared" si="33"/>
        <v>6</v>
      </c>
      <c r="C223" t="s">
        <v>43</v>
      </c>
      <c r="D223" s="14">
        <f t="shared" si="37"/>
        <v>680</v>
      </c>
      <c r="E223" s="14">
        <f t="shared" si="38"/>
        <v>200</v>
      </c>
      <c r="F223" s="18">
        <f t="shared" si="34"/>
        <v>0</v>
      </c>
      <c r="G223" s="18">
        <f t="shared" si="35"/>
        <v>0</v>
      </c>
    </row>
    <row r="224" spans="1:7" ht="5" customHeight="1" x14ac:dyDescent="0.35">
      <c r="A224" s="7">
        <f t="shared" si="36"/>
        <v>44772</v>
      </c>
      <c r="B224" s="13">
        <f t="shared" si="33"/>
        <v>7</v>
      </c>
      <c r="C224" t="s">
        <v>43</v>
      </c>
      <c r="D224" s="14">
        <f t="shared" si="37"/>
        <v>680</v>
      </c>
      <c r="E224" s="14">
        <f t="shared" si="38"/>
        <v>200</v>
      </c>
      <c r="F224" s="18">
        <f t="shared" si="34"/>
        <v>0</v>
      </c>
      <c r="G224" s="18">
        <f t="shared" si="35"/>
        <v>0</v>
      </c>
    </row>
    <row r="225" spans="1:7" ht="5" customHeight="1" x14ac:dyDescent="0.35">
      <c r="A225" s="7">
        <f t="shared" si="36"/>
        <v>44773</v>
      </c>
      <c r="B225" s="13">
        <f t="shared" si="33"/>
        <v>1</v>
      </c>
      <c r="C225" t="s">
        <v>43</v>
      </c>
      <c r="D225" s="14">
        <f t="shared" si="37"/>
        <v>650</v>
      </c>
      <c r="E225" s="14">
        <f t="shared" si="38"/>
        <v>180</v>
      </c>
      <c r="F225" s="18">
        <f t="shared" si="34"/>
        <v>0.04</v>
      </c>
      <c r="G225" s="18">
        <f t="shared" si="35"/>
        <v>0.04</v>
      </c>
    </row>
    <row r="226" spans="1:7" ht="5" customHeight="1" x14ac:dyDescent="0.35">
      <c r="A226" s="7">
        <f t="shared" si="36"/>
        <v>44774</v>
      </c>
      <c r="B226" s="13">
        <f t="shared" si="33"/>
        <v>2</v>
      </c>
      <c r="C226" t="s">
        <v>43</v>
      </c>
      <c r="D226" s="14">
        <f t="shared" si="37"/>
        <v>630</v>
      </c>
      <c r="E226" s="14">
        <f t="shared" si="38"/>
        <v>180</v>
      </c>
      <c r="F226" s="18">
        <f t="shared" si="34"/>
        <v>7.0000000000000007E-2</v>
      </c>
      <c r="G226" s="18">
        <f t="shared" si="35"/>
        <v>7.0000000000000007E-2</v>
      </c>
    </row>
    <row r="227" spans="1:7" ht="5" customHeight="1" x14ac:dyDescent="0.35">
      <c r="A227" s="7">
        <f t="shared" si="36"/>
        <v>44775</v>
      </c>
      <c r="B227" s="13">
        <f t="shared" si="33"/>
        <v>3</v>
      </c>
      <c r="C227" t="s">
        <v>43</v>
      </c>
      <c r="D227" s="14">
        <f t="shared" si="37"/>
        <v>630</v>
      </c>
      <c r="E227" s="14">
        <f t="shared" si="38"/>
        <v>180</v>
      </c>
      <c r="F227" s="18">
        <f t="shared" si="34"/>
        <v>7.0000000000000007E-2</v>
      </c>
      <c r="G227" s="18">
        <f t="shared" si="35"/>
        <v>7.0000000000000007E-2</v>
      </c>
    </row>
    <row r="228" spans="1:7" ht="5" customHeight="1" x14ac:dyDescent="0.35">
      <c r="A228" s="7">
        <f t="shared" si="36"/>
        <v>44776</v>
      </c>
      <c r="B228" s="13">
        <f t="shared" si="33"/>
        <v>4</v>
      </c>
      <c r="C228" t="s">
        <v>43</v>
      </c>
      <c r="D228" s="14">
        <f t="shared" si="37"/>
        <v>630</v>
      </c>
      <c r="E228" s="14">
        <f t="shared" si="38"/>
        <v>180</v>
      </c>
      <c r="F228" s="18">
        <f t="shared" si="34"/>
        <v>7.0000000000000007E-2</v>
      </c>
      <c r="G228" s="18">
        <f t="shared" si="35"/>
        <v>7.0000000000000007E-2</v>
      </c>
    </row>
    <row r="229" spans="1:7" ht="5" customHeight="1" x14ac:dyDescent="0.35">
      <c r="A229" s="7">
        <f t="shared" si="36"/>
        <v>44777</v>
      </c>
      <c r="B229" s="13">
        <f t="shared" si="33"/>
        <v>5</v>
      </c>
      <c r="C229" t="s">
        <v>43</v>
      </c>
      <c r="D229" s="14">
        <f t="shared" si="37"/>
        <v>650</v>
      </c>
      <c r="E229" s="14">
        <f t="shared" si="38"/>
        <v>180</v>
      </c>
      <c r="F229" s="18">
        <f t="shared" si="34"/>
        <v>0.04</v>
      </c>
      <c r="G229" s="18">
        <f t="shared" si="35"/>
        <v>0.04</v>
      </c>
    </row>
    <row r="230" spans="1:7" ht="5" customHeight="1" x14ac:dyDescent="0.35">
      <c r="A230" s="7">
        <f t="shared" si="36"/>
        <v>44778</v>
      </c>
      <c r="B230" s="13">
        <f t="shared" si="33"/>
        <v>6</v>
      </c>
      <c r="C230" t="s">
        <v>43</v>
      </c>
      <c r="D230" s="14">
        <f t="shared" si="37"/>
        <v>680</v>
      </c>
      <c r="E230" s="14">
        <f t="shared" si="38"/>
        <v>200</v>
      </c>
      <c r="F230" s="18">
        <f t="shared" si="34"/>
        <v>0</v>
      </c>
      <c r="G230" s="18">
        <f t="shared" si="35"/>
        <v>0</v>
      </c>
    </row>
    <row r="231" spans="1:7" ht="5" customHeight="1" x14ac:dyDescent="0.35">
      <c r="A231" s="7">
        <f t="shared" si="36"/>
        <v>44779</v>
      </c>
      <c r="B231" s="13">
        <f t="shared" si="33"/>
        <v>7</v>
      </c>
      <c r="C231" t="s">
        <v>43</v>
      </c>
      <c r="D231" s="14">
        <f t="shared" si="37"/>
        <v>680</v>
      </c>
      <c r="E231" s="14">
        <f t="shared" si="38"/>
        <v>200</v>
      </c>
      <c r="F231" s="18">
        <f t="shared" si="34"/>
        <v>0</v>
      </c>
      <c r="G231" s="18">
        <f t="shared" si="35"/>
        <v>0</v>
      </c>
    </row>
    <row r="232" spans="1:7" ht="5" customHeight="1" x14ac:dyDescent="0.35">
      <c r="A232" s="7">
        <f t="shared" si="36"/>
        <v>44780</v>
      </c>
      <c r="B232" s="13">
        <f t="shared" si="33"/>
        <v>1</v>
      </c>
      <c r="C232" t="s">
        <v>43</v>
      </c>
      <c r="D232" s="14">
        <f t="shared" si="37"/>
        <v>650</v>
      </c>
      <c r="E232" s="14">
        <f t="shared" si="38"/>
        <v>180</v>
      </c>
      <c r="F232" s="18">
        <f t="shared" si="34"/>
        <v>0.04</v>
      </c>
      <c r="G232" s="18">
        <f t="shared" si="35"/>
        <v>0.04</v>
      </c>
    </row>
    <row r="233" spans="1:7" ht="5" customHeight="1" x14ac:dyDescent="0.35">
      <c r="A233" s="7">
        <f t="shared" si="36"/>
        <v>44781</v>
      </c>
      <c r="B233" s="13">
        <f t="shared" si="33"/>
        <v>2</v>
      </c>
      <c r="C233" t="s">
        <v>43</v>
      </c>
      <c r="D233" s="14">
        <f t="shared" si="37"/>
        <v>630</v>
      </c>
      <c r="E233" s="14">
        <f t="shared" si="38"/>
        <v>180</v>
      </c>
      <c r="F233" s="18">
        <f t="shared" si="34"/>
        <v>7.0000000000000007E-2</v>
      </c>
      <c r="G233" s="18">
        <f t="shared" si="35"/>
        <v>7.0000000000000007E-2</v>
      </c>
    </row>
    <row r="234" spans="1:7" ht="5" customHeight="1" x14ac:dyDescent="0.35">
      <c r="A234" s="7">
        <f t="shared" si="36"/>
        <v>44782</v>
      </c>
      <c r="B234" s="13">
        <f t="shared" si="33"/>
        <v>3</v>
      </c>
      <c r="C234" t="s">
        <v>43</v>
      </c>
      <c r="D234" s="14">
        <f t="shared" si="37"/>
        <v>630</v>
      </c>
      <c r="E234" s="14">
        <f t="shared" si="38"/>
        <v>180</v>
      </c>
      <c r="F234" s="18">
        <f t="shared" si="34"/>
        <v>7.0000000000000007E-2</v>
      </c>
      <c r="G234" s="18">
        <f t="shared" si="35"/>
        <v>7.0000000000000007E-2</v>
      </c>
    </row>
    <row r="235" spans="1:7" ht="5" customHeight="1" x14ac:dyDescent="0.35">
      <c r="A235" s="7">
        <f t="shared" si="36"/>
        <v>44783</v>
      </c>
      <c r="B235" s="13">
        <f t="shared" si="33"/>
        <v>4</v>
      </c>
      <c r="C235" t="s">
        <v>43</v>
      </c>
      <c r="D235" s="14">
        <f t="shared" si="37"/>
        <v>630</v>
      </c>
      <c r="E235" s="14">
        <f t="shared" si="38"/>
        <v>180</v>
      </c>
      <c r="F235" s="18">
        <f t="shared" si="34"/>
        <v>7.0000000000000007E-2</v>
      </c>
      <c r="G235" s="18">
        <f t="shared" si="35"/>
        <v>7.0000000000000007E-2</v>
      </c>
    </row>
    <row r="236" spans="1:7" ht="5" customHeight="1" x14ac:dyDescent="0.35">
      <c r="A236" s="7">
        <f t="shared" si="36"/>
        <v>44784</v>
      </c>
      <c r="B236" s="13">
        <f t="shared" si="33"/>
        <v>5</v>
      </c>
      <c r="C236" t="s">
        <v>43</v>
      </c>
      <c r="D236" s="14">
        <f t="shared" si="37"/>
        <v>650</v>
      </c>
      <c r="E236" s="14">
        <f t="shared" si="38"/>
        <v>180</v>
      </c>
      <c r="F236" s="18">
        <f t="shared" si="34"/>
        <v>0.04</v>
      </c>
      <c r="G236" s="18">
        <f t="shared" si="35"/>
        <v>0.04</v>
      </c>
    </row>
    <row r="237" spans="1:7" ht="5" customHeight="1" x14ac:dyDescent="0.35">
      <c r="A237" s="7">
        <f t="shared" si="36"/>
        <v>44785</v>
      </c>
      <c r="B237" s="13">
        <f t="shared" si="33"/>
        <v>6</v>
      </c>
      <c r="C237" t="s">
        <v>43</v>
      </c>
      <c r="D237" s="14">
        <f t="shared" si="37"/>
        <v>680</v>
      </c>
      <c r="E237" s="14">
        <f t="shared" si="38"/>
        <v>200</v>
      </c>
      <c r="F237" s="18">
        <f t="shared" si="34"/>
        <v>0</v>
      </c>
      <c r="G237" s="18">
        <f t="shared" si="35"/>
        <v>0</v>
      </c>
    </row>
    <row r="238" spans="1:7" ht="5" customHeight="1" x14ac:dyDescent="0.35">
      <c r="A238" s="7">
        <f t="shared" si="36"/>
        <v>44786</v>
      </c>
      <c r="B238" s="13">
        <f t="shared" si="33"/>
        <v>7</v>
      </c>
      <c r="C238" t="s">
        <v>43</v>
      </c>
      <c r="D238" s="14">
        <f t="shared" si="37"/>
        <v>680</v>
      </c>
      <c r="E238" s="14">
        <f t="shared" si="38"/>
        <v>200</v>
      </c>
      <c r="F238" s="18">
        <f t="shared" si="34"/>
        <v>0</v>
      </c>
      <c r="G238" s="18">
        <f t="shared" si="35"/>
        <v>0</v>
      </c>
    </row>
    <row r="239" spans="1:7" ht="5" customHeight="1" x14ac:dyDescent="0.35">
      <c r="A239" s="7">
        <f t="shared" si="36"/>
        <v>44787</v>
      </c>
      <c r="B239" s="13">
        <f t="shared" si="33"/>
        <v>1</v>
      </c>
      <c r="C239" t="s">
        <v>43</v>
      </c>
      <c r="D239" s="14">
        <f t="shared" si="37"/>
        <v>650</v>
      </c>
      <c r="E239" s="14">
        <f t="shared" si="38"/>
        <v>180</v>
      </c>
      <c r="F239" s="18">
        <f t="shared" si="34"/>
        <v>0.04</v>
      </c>
      <c r="G239" s="18">
        <f t="shared" si="35"/>
        <v>0.04</v>
      </c>
    </row>
    <row r="240" spans="1:7" ht="5" customHeight="1" x14ac:dyDescent="0.35">
      <c r="A240" s="7">
        <f t="shared" si="36"/>
        <v>44788</v>
      </c>
      <c r="B240" s="13">
        <f t="shared" si="33"/>
        <v>2</v>
      </c>
      <c r="C240" t="s">
        <v>43</v>
      </c>
      <c r="D240" s="14">
        <f t="shared" si="37"/>
        <v>630</v>
      </c>
      <c r="E240" s="14">
        <f t="shared" si="38"/>
        <v>180</v>
      </c>
      <c r="F240" s="18">
        <f t="shared" si="34"/>
        <v>7.0000000000000007E-2</v>
      </c>
      <c r="G240" s="18">
        <f t="shared" si="35"/>
        <v>7.0000000000000007E-2</v>
      </c>
    </row>
    <row r="241" spans="1:7" ht="5" customHeight="1" x14ac:dyDescent="0.35">
      <c r="A241" s="7">
        <f t="shared" si="36"/>
        <v>44789</v>
      </c>
      <c r="B241" s="13">
        <f t="shared" si="33"/>
        <v>3</v>
      </c>
      <c r="C241" t="s">
        <v>43</v>
      </c>
      <c r="D241" s="14">
        <f t="shared" si="37"/>
        <v>630</v>
      </c>
      <c r="E241" s="14">
        <f t="shared" si="38"/>
        <v>180</v>
      </c>
      <c r="F241" s="18">
        <f t="shared" si="34"/>
        <v>7.0000000000000007E-2</v>
      </c>
      <c r="G241" s="18">
        <f t="shared" si="35"/>
        <v>7.0000000000000007E-2</v>
      </c>
    </row>
    <row r="242" spans="1:7" ht="5" customHeight="1" x14ac:dyDescent="0.35">
      <c r="A242" s="7">
        <f t="shared" si="36"/>
        <v>44790</v>
      </c>
      <c r="B242" s="13">
        <f t="shared" si="33"/>
        <v>4</v>
      </c>
      <c r="C242" t="s">
        <v>43</v>
      </c>
      <c r="D242" s="14">
        <f t="shared" si="37"/>
        <v>630</v>
      </c>
      <c r="E242" s="14">
        <f t="shared" si="38"/>
        <v>180</v>
      </c>
      <c r="F242" s="18">
        <f t="shared" si="34"/>
        <v>7.0000000000000007E-2</v>
      </c>
      <c r="G242" s="18">
        <f t="shared" si="35"/>
        <v>7.0000000000000007E-2</v>
      </c>
    </row>
    <row r="243" spans="1:7" ht="5" customHeight="1" x14ac:dyDescent="0.35">
      <c r="A243" s="7">
        <f t="shared" si="36"/>
        <v>44791</v>
      </c>
      <c r="B243" s="13">
        <f t="shared" si="33"/>
        <v>5</v>
      </c>
      <c r="C243" t="s">
        <v>43</v>
      </c>
      <c r="D243" s="14">
        <f t="shared" si="37"/>
        <v>650</v>
      </c>
      <c r="E243" s="14">
        <f t="shared" si="38"/>
        <v>180</v>
      </c>
      <c r="F243" s="18">
        <f t="shared" si="34"/>
        <v>0.04</v>
      </c>
      <c r="G243" s="18">
        <f t="shared" si="35"/>
        <v>0.04</v>
      </c>
    </row>
    <row r="244" spans="1:7" ht="5" customHeight="1" x14ac:dyDescent="0.35">
      <c r="A244" s="7">
        <f t="shared" si="36"/>
        <v>44792</v>
      </c>
      <c r="B244" s="13">
        <f t="shared" si="33"/>
        <v>6</v>
      </c>
      <c r="C244" t="s">
        <v>43</v>
      </c>
      <c r="D244" s="14">
        <f t="shared" si="37"/>
        <v>680</v>
      </c>
      <c r="E244" s="14">
        <f t="shared" si="38"/>
        <v>200</v>
      </c>
      <c r="F244" s="18">
        <f t="shared" si="34"/>
        <v>0</v>
      </c>
      <c r="G244" s="18">
        <f t="shared" si="35"/>
        <v>0</v>
      </c>
    </row>
    <row r="245" spans="1:7" ht="5" customHeight="1" x14ac:dyDescent="0.35">
      <c r="A245" s="7">
        <f t="shared" si="36"/>
        <v>44793</v>
      </c>
      <c r="B245" s="13">
        <f t="shared" si="33"/>
        <v>7</v>
      </c>
      <c r="C245" t="s">
        <v>43</v>
      </c>
      <c r="D245" s="14">
        <f t="shared" si="37"/>
        <v>680</v>
      </c>
      <c r="E245" s="14">
        <f t="shared" si="38"/>
        <v>200</v>
      </c>
      <c r="F245" s="18">
        <f t="shared" si="34"/>
        <v>0</v>
      </c>
      <c r="G245" s="18">
        <f t="shared" si="35"/>
        <v>0</v>
      </c>
    </row>
    <row r="246" spans="1:7" ht="5" customHeight="1" x14ac:dyDescent="0.35">
      <c r="A246" s="7">
        <f t="shared" si="36"/>
        <v>44794</v>
      </c>
      <c r="B246" s="13">
        <f t="shared" si="33"/>
        <v>1</v>
      </c>
      <c r="C246" t="s">
        <v>43</v>
      </c>
      <c r="D246" s="14">
        <f t="shared" si="37"/>
        <v>650</v>
      </c>
      <c r="E246" s="14">
        <f t="shared" si="38"/>
        <v>180</v>
      </c>
      <c r="F246" s="18">
        <f t="shared" si="34"/>
        <v>0.04</v>
      </c>
      <c r="G246" s="18">
        <f t="shared" si="35"/>
        <v>0.04</v>
      </c>
    </row>
    <row r="247" spans="1:7" ht="5" customHeight="1" x14ac:dyDescent="0.35">
      <c r="A247" s="7">
        <f t="shared" si="36"/>
        <v>44795</v>
      </c>
      <c r="B247" s="13">
        <f t="shared" si="33"/>
        <v>2</v>
      </c>
      <c r="C247" t="s">
        <v>43</v>
      </c>
      <c r="D247" s="14">
        <f t="shared" si="37"/>
        <v>630</v>
      </c>
      <c r="E247" s="14">
        <f t="shared" si="38"/>
        <v>180</v>
      </c>
      <c r="F247" s="18">
        <f t="shared" si="34"/>
        <v>7.0000000000000007E-2</v>
      </c>
      <c r="G247" s="18">
        <f t="shared" si="35"/>
        <v>7.0000000000000007E-2</v>
      </c>
    </row>
    <row r="248" spans="1:7" ht="5" customHeight="1" x14ac:dyDescent="0.35">
      <c r="A248" s="7">
        <f t="shared" si="36"/>
        <v>44796</v>
      </c>
      <c r="B248" s="13">
        <f t="shared" si="33"/>
        <v>3</v>
      </c>
      <c r="C248" t="s">
        <v>43</v>
      </c>
      <c r="D248" s="14">
        <f t="shared" si="37"/>
        <v>630</v>
      </c>
      <c r="E248" s="14">
        <f t="shared" si="38"/>
        <v>180</v>
      </c>
      <c r="F248" s="18">
        <f t="shared" si="34"/>
        <v>7.0000000000000007E-2</v>
      </c>
      <c r="G248" s="18">
        <f t="shared" si="35"/>
        <v>7.0000000000000007E-2</v>
      </c>
    </row>
    <row r="249" spans="1:7" ht="5" customHeight="1" x14ac:dyDescent="0.35">
      <c r="A249" s="7">
        <f t="shared" si="36"/>
        <v>44797</v>
      </c>
      <c r="B249" s="13">
        <f t="shared" si="33"/>
        <v>4</v>
      </c>
      <c r="C249" t="s">
        <v>43</v>
      </c>
      <c r="D249" s="14">
        <f t="shared" si="37"/>
        <v>630</v>
      </c>
      <c r="E249" s="14">
        <f t="shared" si="38"/>
        <v>180</v>
      </c>
      <c r="F249" s="18">
        <f t="shared" si="34"/>
        <v>7.0000000000000007E-2</v>
      </c>
      <c r="G249" s="18">
        <f t="shared" si="35"/>
        <v>7.0000000000000007E-2</v>
      </c>
    </row>
    <row r="250" spans="1:7" ht="5" customHeight="1" x14ac:dyDescent="0.35">
      <c r="A250" s="7">
        <f t="shared" si="36"/>
        <v>44798</v>
      </c>
      <c r="B250" s="13">
        <f t="shared" si="33"/>
        <v>5</v>
      </c>
      <c r="C250" t="s">
        <v>43</v>
      </c>
      <c r="D250" s="14">
        <f t="shared" si="37"/>
        <v>650</v>
      </c>
      <c r="E250" s="14">
        <f t="shared" si="38"/>
        <v>180</v>
      </c>
      <c r="F250" s="18">
        <f t="shared" si="34"/>
        <v>0.04</v>
      </c>
      <c r="G250" s="18">
        <f t="shared" si="35"/>
        <v>0.04</v>
      </c>
    </row>
    <row r="251" spans="1:7" ht="5" customHeight="1" x14ac:dyDescent="0.35">
      <c r="A251" s="7">
        <f t="shared" si="36"/>
        <v>44799</v>
      </c>
      <c r="B251" s="13">
        <f t="shared" si="33"/>
        <v>6</v>
      </c>
      <c r="C251" t="s">
        <v>43</v>
      </c>
      <c r="D251" s="14">
        <f t="shared" si="37"/>
        <v>680</v>
      </c>
      <c r="E251" s="14">
        <f t="shared" si="38"/>
        <v>200</v>
      </c>
      <c r="F251" s="18">
        <f t="shared" si="34"/>
        <v>0</v>
      </c>
      <c r="G251" s="18">
        <f t="shared" si="35"/>
        <v>0</v>
      </c>
    </row>
    <row r="252" spans="1:7" ht="5" customHeight="1" x14ac:dyDescent="0.35">
      <c r="A252" s="7">
        <f t="shared" si="36"/>
        <v>44800</v>
      </c>
      <c r="B252" s="13">
        <f t="shared" si="33"/>
        <v>7</v>
      </c>
      <c r="C252" t="s">
        <v>43</v>
      </c>
      <c r="D252" s="14">
        <f t="shared" si="37"/>
        <v>680</v>
      </c>
      <c r="E252" s="14">
        <f t="shared" si="38"/>
        <v>200</v>
      </c>
      <c r="F252" s="18">
        <f t="shared" si="34"/>
        <v>0</v>
      </c>
      <c r="G252" s="18">
        <f t="shared" si="35"/>
        <v>0</v>
      </c>
    </row>
    <row r="253" spans="1:7" ht="5" customHeight="1" x14ac:dyDescent="0.35">
      <c r="A253" s="7">
        <f t="shared" si="36"/>
        <v>44801</v>
      </c>
      <c r="B253" s="13">
        <f t="shared" si="33"/>
        <v>1</v>
      </c>
      <c r="C253" t="s">
        <v>43</v>
      </c>
      <c r="D253" s="14">
        <f t="shared" si="37"/>
        <v>650</v>
      </c>
      <c r="E253" s="14">
        <f t="shared" si="38"/>
        <v>180</v>
      </c>
      <c r="F253" s="18">
        <f t="shared" si="34"/>
        <v>0.04</v>
      </c>
      <c r="G253" s="18">
        <f t="shared" si="35"/>
        <v>0.04</v>
      </c>
    </row>
    <row r="254" spans="1:7" ht="5" customHeight="1" x14ac:dyDescent="0.35">
      <c r="A254" s="7">
        <f t="shared" si="36"/>
        <v>44802</v>
      </c>
      <c r="B254" s="13">
        <f t="shared" si="33"/>
        <v>2</v>
      </c>
      <c r="C254" t="s">
        <v>43</v>
      </c>
      <c r="D254" s="14">
        <f t="shared" si="37"/>
        <v>630</v>
      </c>
      <c r="E254" s="14">
        <f t="shared" si="38"/>
        <v>180</v>
      </c>
      <c r="F254" s="18">
        <f t="shared" si="34"/>
        <v>7.0000000000000007E-2</v>
      </c>
      <c r="G254" s="18">
        <f t="shared" si="35"/>
        <v>7.0000000000000007E-2</v>
      </c>
    </row>
    <row r="255" spans="1:7" ht="5" customHeight="1" x14ac:dyDescent="0.35">
      <c r="A255" s="7">
        <f t="shared" si="36"/>
        <v>44803</v>
      </c>
      <c r="B255" s="13">
        <f t="shared" si="33"/>
        <v>3</v>
      </c>
      <c r="C255" t="s">
        <v>43</v>
      </c>
      <c r="D255" s="14">
        <f t="shared" si="37"/>
        <v>630</v>
      </c>
      <c r="E255" s="14">
        <f t="shared" si="38"/>
        <v>180</v>
      </c>
      <c r="F255" s="18">
        <f t="shared" si="34"/>
        <v>7.0000000000000007E-2</v>
      </c>
      <c r="G255" s="18">
        <f t="shared" si="35"/>
        <v>7.0000000000000007E-2</v>
      </c>
    </row>
    <row r="256" spans="1:7" ht="5" customHeight="1" x14ac:dyDescent="0.35">
      <c r="A256" s="7">
        <f t="shared" si="36"/>
        <v>44804</v>
      </c>
      <c r="B256" s="13">
        <f t="shared" si="33"/>
        <v>4</v>
      </c>
      <c r="C256" t="s">
        <v>43</v>
      </c>
      <c r="D256" s="14">
        <f t="shared" si="37"/>
        <v>630</v>
      </c>
      <c r="E256" s="14">
        <f t="shared" si="38"/>
        <v>180</v>
      </c>
      <c r="F256" s="18">
        <f t="shared" si="34"/>
        <v>7.0000000000000007E-2</v>
      </c>
      <c r="G256" s="18">
        <f t="shared" si="35"/>
        <v>7.0000000000000007E-2</v>
      </c>
    </row>
    <row r="257" spans="1:7" ht="5" customHeight="1" x14ac:dyDescent="0.35">
      <c r="A257" s="7">
        <f t="shared" si="36"/>
        <v>44805</v>
      </c>
      <c r="B257" s="13">
        <f t="shared" si="33"/>
        <v>5</v>
      </c>
      <c r="C257" t="s">
        <v>46</v>
      </c>
      <c r="D257" s="14">
        <f t="shared" si="37"/>
        <v>608</v>
      </c>
      <c r="E257" s="14">
        <f t="shared" si="38"/>
        <v>163</v>
      </c>
      <c r="F257" s="18">
        <f t="shared" si="34"/>
        <v>0.11</v>
      </c>
      <c r="G257" s="18">
        <f t="shared" si="35"/>
        <v>0.11</v>
      </c>
    </row>
    <row r="258" spans="1:7" ht="5" customHeight="1" x14ac:dyDescent="0.35">
      <c r="A258" s="7">
        <f t="shared" si="36"/>
        <v>44806</v>
      </c>
      <c r="B258" s="13">
        <f t="shared" si="33"/>
        <v>6</v>
      </c>
      <c r="C258" t="s">
        <v>46</v>
      </c>
      <c r="D258" s="14">
        <f t="shared" si="37"/>
        <v>637</v>
      </c>
      <c r="E258" s="14">
        <f t="shared" si="38"/>
        <v>183</v>
      </c>
      <c r="F258" s="18">
        <f t="shared" si="34"/>
        <v>0.06</v>
      </c>
      <c r="G258" s="18">
        <f t="shared" si="35"/>
        <v>0.06</v>
      </c>
    </row>
    <row r="259" spans="1:7" ht="5" customHeight="1" x14ac:dyDescent="0.35">
      <c r="A259" s="7">
        <f t="shared" si="36"/>
        <v>44807</v>
      </c>
      <c r="B259" s="13">
        <f t="shared" si="33"/>
        <v>7</v>
      </c>
      <c r="C259" t="s">
        <v>46</v>
      </c>
      <c r="D259" s="14">
        <f t="shared" si="37"/>
        <v>637</v>
      </c>
      <c r="E259" s="14">
        <f t="shared" si="38"/>
        <v>183</v>
      </c>
      <c r="F259" s="18">
        <f t="shared" si="34"/>
        <v>0.06</v>
      </c>
      <c r="G259" s="18">
        <f t="shared" si="35"/>
        <v>0.06</v>
      </c>
    </row>
    <row r="260" spans="1:7" ht="5" customHeight="1" x14ac:dyDescent="0.35">
      <c r="A260" s="7">
        <f t="shared" si="36"/>
        <v>44808</v>
      </c>
      <c r="B260" s="13">
        <f t="shared" si="33"/>
        <v>1</v>
      </c>
      <c r="C260" t="s">
        <v>46</v>
      </c>
      <c r="D260" s="14">
        <f t="shared" si="37"/>
        <v>608</v>
      </c>
      <c r="E260" s="14">
        <f t="shared" si="38"/>
        <v>163</v>
      </c>
      <c r="F260" s="18">
        <f t="shared" si="34"/>
        <v>0.11</v>
      </c>
      <c r="G260" s="18">
        <f t="shared" si="35"/>
        <v>0.11</v>
      </c>
    </row>
    <row r="261" spans="1:7" ht="5" customHeight="1" x14ac:dyDescent="0.35">
      <c r="A261" s="7">
        <f t="shared" si="36"/>
        <v>44809</v>
      </c>
      <c r="B261" s="13">
        <f t="shared" si="33"/>
        <v>2</v>
      </c>
      <c r="C261" t="s">
        <v>46</v>
      </c>
      <c r="D261" s="14">
        <f t="shared" si="37"/>
        <v>587</v>
      </c>
      <c r="E261" s="14">
        <f t="shared" si="38"/>
        <v>160</v>
      </c>
      <c r="F261" s="18">
        <f t="shared" si="34"/>
        <v>0.14000000000000001</v>
      </c>
      <c r="G261" s="18">
        <f t="shared" si="35"/>
        <v>0.14000000000000001</v>
      </c>
    </row>
    <row r="262" spans="1:7" ht="5" customHeight="1" x14ac:dyDescent="0.35">
      <c r="A262" s="7">
        <f t="shared" si="36"/>
        <v>44810</v>
      </c>
      <c r="B262" s="13">
        <f t="shared" si="33"/>
        <v>3</v>
      </c>
      <c r="C262" t="s">
        <v>46</v>
      </c>
      <c r="D262" s="14">
        <f t="shared" si="37"/>
        <v>587</v>
      </c>
      <c r="E262" s="14">
        <f t="shared" si="38"/>
        <v>160</v>
      </c>
      <c r="F262" s="18">
        <f t="shared" si="34"/>
        <v>0.14000000000000001</v>
      </c>
      <c r="G262" s="18">
        <f t="shared" si="35"/>
        <v>0.14000000000000001</v>
      </c>
    </row>
    <row r="263" spans="1:7" ht="5" customHeight="1" x14ac:dyDescent="0.35">
      <c r="A263" s="7">
        <f t="shared" si="36"/>
        <v>44811</v>
      </c>
      <c r="B263" s="13">
        <f t="shared" si="33"/>
        <v>4</v>
      </c>
      <c r="C263" t="s">
        <v>46</v>
      </c>
      <c r="D263" s="14">
        <f t="shared" si="37"/>
        <v>587</v>
      </c>
      <c r="E263" s="14">
        <f t="shared" si="38"/>
        <v>160</v>
      </c>
      <c r="F263" s="18">
        <f t="shared" si="34"/>
        <v>0.14000000000000001</v>
      </c>
      <c r="G263" s="18">
        <f t="shared" si="35"/>
        <v>0.14000000000000001</v>
      </c>
    </row>
    <row r="264" spans="1:7" ht="5" customHeight="1" x14ac:dyDescent="0.35">
      <c r="A264" s="7">
        <f t="shared" si="36"/>
        <v>44812</v>
      </c>
      <c r="B264" s="13">
        <f t="shared" si="33"/>
        <v>5</v>
      </c>
      <c r="C264" t="s">
        <v>46</v>
      </c>
      <c r="D264" s="14">
        <f t="shared" si="37"/>
        <v>608</v>
      </c>
      <c r="E264" s="14">
        <f t="shared" si="38"/>
        <v>163</v>
      </c>
      <c r="F264" s="18">
        <f t="shared" si="34"/>
        <v>0.11</v>
      </c>
      <c r="G264" s="18">
        <f t="shared" si="35"/>
        <v>0.11</v>
      </c>
    </row>
    <row r="265" spans="1:7" ht="5" customHeight="1" x14ac:dyDescent="0.35">
      <c r="A265" s="7">
        <f t="shared" si="36"/>
        <v>44813</v>
      </c>
      <c r="B265" s="13">
        <f t="shared" si="33"/>
        <v>6</v>
      </c>
      <c r="C265" t="s">
        <v>46</v>
      </c>
      <c r="D265" s="14">
        <f t="shared" si="37"/>
        <v>637</v>
      </c>
      <c r="E265" s="14">
        <f t="shared" si="38"/>
        <v>183</v>
      </c>
      <c r="F265" s="18">
        <f t="shared" si="34"/>
        <v>0.06</v>
      </c>
      <c r="G265" s="18">
        <f t="shared" si="35"/>
        <v>0.06</v>
      </c>
    </row>
    <row r="266" spans="1:7" ht="5" customHeight="1" x14ac:dyDescent="0.35">
      <c r="A266" s="7">
        <f t="shared" si="36"/>
        <v>44814</v>
      </c>
      <c r="B266" s="13">
        <f t="shared" si="33"/>
        <v>7</v>
      </c>
      <c r="C266" t="s">
        <v>46</v>
      </c>
      <c r="D266" s="14">
        <f t="shared" si="37"/>
        <v>637</v>
      </c>
      <c r="E266" s="14">
        <f t="shared" si="38"/>
        <v>183</v>
      </c>
      <c r="F266" s="18">
        <f t="shared" si="34"/>
        <v>0.06</v>
      </c>
      <c r="G266" s="18">
        <f t="shared" si="35"/>
        <v>0.06</v>
      </c>
    </row>
    <row r="267" spans="1:7" ht="5" customHeight="1" x14ac:dyDescent="0.35">
      <c r="A267" s="7">
        <f t="shared" si="36"/>
        <v>44815</v>
      </c>
      <c r="B267" s="13">
        <f t="shared" si="33"/>
        <v>1</v>
      </c>
      <c r="C267" t="s">
        <v>46</v>
      </c>
      <c r="D267" s="14">
        <f t="shared" si="37"/>
        <v>608</v>
      </c>
      <c r="E267" s="14">
        <f t="shared" si="38"/>
        <v>163</v>
      </c>
      <c r="F267" s="18">
        <f t="shared" si="34"/>
        <v>0.11</v>
      </c>
      <c r="G267" s="18">
        <f t="shared" si="35"/>
        <v>0.11</v>
      </c>
    </row>
    <row r="268" spans="1:7" ht="5" customHeight="1" x14ac:dyDescent="0.35">
      <c r="A268" s="7">
        <f t="shared" si="36"/>
        <v>44816</v>
      </c>
      <c r="B268" s="13">
        <f t="shared" si="33"/>
        <v>2</v>
      </c>
      <c r="C268" t="s">
        <v>46</v>
      </c>
      <c r="D268" s="14">
        <f t="shared" si="37"/>
        <v>587</v>
      </c>
      <c r="E268" s="14">
        <f t="shared" si="38"/>
        <v>160</v>
      </c>
      <c r="F268" s="18">
        <f t="shared" si="34"/>
        <v>0.14000000000000001</v>
      </c>
      <c r="G268" s="18">
        <f t="shared" si="35"/>
        <v>0.14000000000000001</v>
      </c>
    </row>
    <row r="269" spans="1:7" ht="5" customHeight="1" x14ac:dyDescent="0.35">
      <c r="A269" s="7">
        <f t="shared" si="36"/>
        <v>44817</v>
      </c>
      <c r="B269" s="13">
        <f t="shared" si="33"/>
        <v>3</v>
      </c>
      <c r="C269" t="s">
        <v>46</v>
      </c>
      <c r="D269" s="14">
        <f t="shared" si="37"/>
        <v>587</v>
      </c>
      <c r="E269" s="14">
        <f t="shared" si="38"/>
        <v>160</v>
      </c>
      <c r="F269" s="18">
        <f t="shared" si="34"/>
        <v>0.14000000000000001</v>
      </c>
      <c r="G269" s="18">
        <f t="shared" si="35"/>
        <v>0.14000000000000001</v>
      </c>
    </row>
    <row r="270" spans="1:7" ht="5" customHeight="1" x14ac:dyDescent="0.35">
      <c r="A270" s="7">
        <f t="shared" si="36"/>
        <v>44818</v>
      </c>
      <c r="B270" s="13">
        <f t="shared" si="33"/>
        <v>4</v>
      </c>
      <c r="C270" t="s">
        <v>46</v>
      </c>
      <c r="D270" s="14">
        <f t="shared" si="37"/>
        <v>587</v>
      </c>
      <c r="E270" s="14">
        <f t="shared" si="38"/>
        <v>160</v>
      </c>
      <c r="F270" s="18">
        <f t="shared" si="34"/>
        <v>0.14000000000000001</v>
      </c>
      <c r="G270" s="18">
        <f t="shared" si="35"/>
        <v>0.14000000000000001</v>
      </c>
    </row>
    <row r="271" spans="1:7" ht="5" customHeight="1" x14ac:dyDescent="0.35">
      <c r="A271" s="7">
        <f t="shared" si="36"/>
        <v>44819</v>
      </c>
      <c r="B271" s="13">
        <f t="shared" ref="B271:B334" si="39">WEEKDAY(A271)</f>
        <v>5</v>
      </c>
      <c r="C271" t="s">
        <v>46</v>
      </c>
      <c r="D271" s="14">
        <f t="shared" si="37"/>
        <v>608</v>
      </c>
      <c r="E271" s="14">
        <f t="shared" si="38"/>
        <v>163</v>
      </c>
      <c r="F271" s="18">
        <f t="shared" ref="F271:F334" si="40">ROUND(1-(D271/$F$12),2)</f>
        <v>0.11</v>
      </c>
      <c r="G271" s="18">
        <f t="shared" ref="G271:G334" si="41">F271</f>
        <v>0.11</v>
      </c>
    </row>
    <row r="272" spans="1:7" ht="5" customHeight="1" x14ac:dyDescent="0.35">
      <c r="A272" s="7">
        <f t="shared" ref="A272:A335" si="42">A271+1</f>
        <v>44820</v>
      </c>
      <c r="B272" s="13">
        <f t="shared" si="39"/>
        <v>6</v>
      </c>
      <c r="C272" t="s">
        <v>46</v>
      </c>
      <c r="D272" s="14">
        <f t="shared" si="37"/>
        <v>637</v>
      </c>
      <c r="E272" s="14">
        <f t="shared" si="38"/>
        <v>183</v>
      </c>
      <c r="F272" s="18">
        <f t="shared" si="40"/>
        <v>0.06</v>
      </c>
      <c r="G272" s="18">
        <f t="shared" si="41"/>
        <v>0.06</v>
      </c>
    </row>
    <row r="273" spans="1:7" ht="5" customHeight="1" x14ac:dyDescent="0.35">
      <c r="A273" s="7">
        <f t="shared" si="42"/>
        <v>44821</v>
      </c>
      <c r="B273" s="13">
        <f t="shared" si="39"/>
        <v>7</v>
      </c>
      <c r="C273" t="s">
        <v>46</v>
      </c>
      <c r="D273" s="14">
        <f t="shared" si="37"/>
        <v>637</v>
      </c>
      <c r="E273" s="14">
        <f t="shared" si="38"/>
        <v>183</v>
      </c>
      <c r="F273" s="18">
        <f t="shared" si="40"/>
        <v>0.06</v>
      </c>
      <c r="G273" s="18">
        <f t="shared" si="41"/>
        <v>0.06</v>
      </c>
    </row>
    <row r="274" spans="1:7" ht="5" customHeight="1" x14ac:dyDescent="0.35">
      <c r="A274" s="7">
        <f t="shared" si="42"/>
        <v>44822</v>
      </c>
      <c r="B274" s="13">
        <f t="shared" si="39"/>
        <v>1</v>
      </c>
      <c r="C274" t="s">
        <v>46</v>
      </c>
      <c r="D274" s="14">
        <f t="shared" ref="D274:D337" si="43">IF(B274=1,VLOOKUP(C274,$B$5:$I$8,8),IF(B274=2,VLOOKUP(C274,$B$5:$I$8,2),IF(B274=3,VLOOKUP(C274,$B$5:$I$8,3),IF(B274=4,VLOOKUP(C274,$B$5:$I$8,4),IF(B274=5,VLOOKUP(C274,$B$5:$I$8,5),IF(B274=6,VLOOKUP(C274,$B$5:$I$8,6),IF(B274=7,VLOOKUP(C274,$B$5:$I$8,7),0)))))))</f>
        <v>608</v>
      </c>
      <c r="E274" s="14">
        <f t="shared" ref="E274:E337" si="44">IF(B274=1,VLOOKUP(C274,$J$5:$Q$8,8),IF(B274=2,VLOOKUP(C274,$J$5:$Q$8,2),IF(B274=3,VLOOKUP(C274,$J$5:$Q$8,3),IF(B274=4,VLOOKUP(C274,$J$5:$Q$8,4),IF(B274=5,VLOOKUP(C274,$J$5:$Q$8,5),IF(B274=6,VLOOKUP(C274,$J$5:$Q$8,6),IF(B274=7,VLOOKUP(C274,$J$5:$Q$8,7),0)))))))</f>
        <v>163</v>
      </c>
      <c r="F274" s="18">
        <f t="shared" si="40"/>
        <v>0.11</v>
      </c>
      <c r="G274" s="18">
        <f t="shared" si="41"/>
        <v>0.11</v>
      </c>
    </row>
    <row r="275" spans="1:7" ht="5" customHeight="1" x14ac:dyDescent="0.35">
      <c r="A275" s="7">
        <f t="shared" si="42"/>
        <v>44823</v>
      </c>
      <c r="B275" s="13">
        <f t="shared" si="39"/>
        <v>2</v>
      </c>
      <c r="C275" t="s">
        <v>46</v>
      </c>
      <c r="D275" s="14">
        <f t="shared" si="43"/>
        <v>587</v>
      </c>
      <c r="E275" s="14">
        <f t="shared" si="44"/>
        <v>160</v>
      </c>
      <c r="F275" s="18">
        <f t="shared" si="40"/>
        <v>0.14000000000000001</v>
      </c>
      <c r="G275" s="18">
        <f t="shared" si="41"/>
        <v>0.14000000000000001</v>
      </c>
    </row>
    <row r="276" spans="1:7" ht="5" customHeight="1" x14ac:dyDescent="0.35">
      <c r="A276" s="7">
        <f t="shared" si="42"/>
        <v>44824</v>
      </c>
      <c r="B276" s="13">
        <f t="shared" si="39"/>
        <v>3</v>
      </c>
      <c r="C276" t="s">
        <v>46</v>
      </c>
      <c r="D276" s="14">
        <f t="shared" si="43"/>
        <v>587</v>
      </c>
      <c r="E276" s="14">
        <f t="shared" si="44"/>
        <v>160</v>
      </c>
      <c r="F276" s="18">
        <f t="shared" si="40"/>
        <v>0.14000000000000001</v>
      </c>
      <c r="G276" s="18">
        <f t="shared" si="41"/>
        <v>0.14000000000000001</v>
      </c>
    </row>
    <row r="277" spans="1:7" ht="5" customHeight="1" x14ac:dyDescent="0.35">
      <c r="A277" s="7">
        <f t="shared" si="42"/>
        <v>44825</v>
      </c>
      <c r="B277" s="13">
        <f t="shared" si="39"/>
        <v>4</v>
      </c>
      <c r="C277" t="s">
        <v>46</v>
      </c>
      <c r="D277" s="14">
        <f t="shared" si="43"/>
        <v>587</v>
      </c>
      <c r="E277" s="14">
        <f t="shared" si="44"/>
        <v>160</v>
      </c>
      <c r="F277" s="18">
        <f t="shared" si="40"/>
        <v>0.14000000000000001</v>
      </c>
      <c r="G277" s="18">
        <f t="shared" si="41"/>
        <v>0.14000000000000001</v>
      </c>
    </row>
    <row r="278" spans="1:7" ht="5" customHeight="1" x14ac:dyDescent="0.35">
      <c r="A278" s="7">
        <f t="shared" si="42"/>
        <v>44826</v>
      </c>
      <c r="B278" s="13">
        <f t="shared" si="39"/>
        <v>5</v>
      </c>
      <c r="C278" t="s">
        <v>46</v>
      </c>
      <c r="D278" s="14">
        <f t="shared" si="43"/>
        <v>608</v>
      </c>
      <c r="E278" s="14">
        <f t="shared" si="44"/>
        <v>163</v>
      </c>
      <c r="F278" s="18">
        <f t="shared" si="40"/>
        <v>0.11</v>
      </c>
      <c r="G278" s="18">
        <f t="shared" si="41"/>
        <v>0.11</v>
      </c>
    </row>
    <row r="279" spans="1:7" ht="5" customHeight="1" x14ac:dyDescent="0.35">
      <c r="A279" s="7">
        <f t="shared" si="42"/>
        <v>44827</v>
      </c>
      <c r="B279" s="13">
        <f t="shared" si="39"/>
        <v>6</v>
      </c>
      <c r="C279" t="s">
        <v>46</v>
      </c>
      <c r="D279" s="14">
        <f t="shared" si="43"/>
        <v>637</v>
      </c>
      <c r="E279" s="14">
        <f t="shared" si="44"/>
        <v>183</v>
      </c>
      <c r="F279" s="18">
        <f t="shared" si="40"/>
        <v>0.06</v>
      </c>
      <c r="G279" s="18">
        <f t="shared" si="41"/>
        <v>0.06</v>
      </c>
    </row>
    <row r="280" spans="1:7" ht="5" customHeight="1" x14ac:dyDescent="0.35">
      <c r="A280" s="7">
        <f t="shared" si="42"/>
        <v>44828</v>
      </c>
      <c r="B280" s="13">
        <f t="shared" si="39"/>
        <v>7</v>
      </c>
      <c r="C280" t="s">
        <v>46</v>
      </c>
      <c r="D280" s="14">
        <f t="shared" si="43"/>
        <v>637</v>
      </c>
      <c r="E280" s="14">
        <f t="shared" si="44"/>
        <v>183</v>
      </c>
      <c r="F280" s="18">
        <f t="shared" si="40"/>
        <v>0.06</v>
      </c>
      <c r="G280" s="18">
        <f t="shared" si="41"/>
        <v>0.06</v>
      </c>
    </row>
    <row r="281" spans="1:7" ht="5" customHeight="1" x14ac:dyDescent="0.35">
      <c r="A281" s="7">
        <f t="shared" si="42"/>
        <v>44829</v>
      </c>
      <c r="B281" s="13">
        <f t="shared" si="39"/>
        <v>1</v>
      </c>
      <c r="C281" t="s">
        <v>46</v>
      </c>
      <c r="D281" s="14">
        <f t="shared" si="43"/>
        <v>608</v>
      </c>
      <c r="E281" s="14">
        <f t="shared" si="44"/>
        <v>163</v>
      </c>
      <c r="F281" s="18">
        <f t="shared" si="40"/>
        <v>0.11</v>
      </c>
      <c r="G281" s="18">
        <f t="shared" si="41"/>
        <v>0.11</v>
      </c>
    </row>
    <row r="282" spans="1:7" ht="5" customHeight="1" x14ac:dyDescent="0.35">
      <c r="A282" s="7">
        <f t="shared" si="42"/>
        <v>44830</v>
      </c>
      <c r="B282" s="13">
        <f t="shared" si="39"/>
        <v>2</v>
      </c>
      <c r="C282" t="s">
        <v>46</v>
      </c>
      <c r="D282" s="14">
        <f t="shared" si="43"/>
        <v>587</v>
      </c>
      <c r="E282" s="14">
        <f t="shared" si="44"/>
        <v>160</v>
      </c>
      <c r="F282" s="18">
        <f t="shared" si="40"/>
        <v>0.14000000000000001</v>
      </c>
      <c r="G282" s="18">
        <f t="shared" si="41"/>
        <v>0.14000000000000001</v>
      </c>
    </row>
    <row r="283" spans="1:7" ht="5" customHeight="1" x14ac:dyDescent="0.35">
      <c r="A283" s="7">
        <f t="shared" si="42"/>
        <v>44831</v>
      </c>
      <c r="B283" s="13">
        <f t="shared" si="39"/>
        <v>3</v>
      </c>
      <c r="C283" t="s">
        <v>46</v>
      </c>
      <c r="D283" s="14">
        <f t="shared" si="43"/>
        <v>587</v>
      </c>
      <c r="E283" s="14">
        <f t="shared" si="44"/>
        <v>160</v>
      </c>
      <c r="F283" s="18">
        <f t="shared" si="40"/>
        <v>0.14000000000000001</v>
      </c>
      <c r="G283" s="18">
        <f t="shared" si="41"/>
        <v>0.14000000000000001</v>
      </c>
    </row>
    <row r="284" spans="1:7" ht="5" customHeight="1" x14ac:dyDescent="0.35">
      <c r="A284" s="7">
        <f t="shared" si="42"/>
        <v>44832</v>
      </c>
      <c r="B284" s="13">
        <f t="shared" si="39"/>
        <v>4</v>
      </c>
      <c r="C284" t="s">
        <v>46</v>
      </c>
      <c r="D284" s="14">
        <f t="shared" si="43"/>
        <v>587</v>
      </c>
      <c r="E284" s="14">
        <f t="shared" si="44"/>
        <v>160</v>
      </c>
      <c r="F284" s="18">
        <f t="shared" si="40"/>
        <v>0.14000000000000001</v>
      </c>
      <c r="G284" s="18">
        <f t="shared" si="41"/>
        <v>0.14000000000000001</v>
      </c>
    </row>
    <row r="285" spans="1:7" ht="5" customHeight="1" x14ac:dyDescent="0.35">
      <c r="A285" s="7">
        <f t="shared" si="42"/>
        <v>44833</v>
      </c>
      <c r="B285" s="13">
        <f t="shared" si="39"/>
        <v>5</v>
      </c>
      <c r="C285" t="s">
        <v>46</v>
      </c>
      <c r="D285" s="14">
        <f t="shared" si="43"/>
        <v>608</v>
      </c>
      <c r="E285" s="14">
        <f t="shared" si="44"/>
        <v>163</v>
      </c>
      <c r="F285" s="18">
        <f t="shared" si="40"/>
        <v>0.11</v>
      </c>
      <c r="G285" s="18">
        <f t="shared" si="41"/>
        <v>0.11</v>
      </c>
    </row>
    <row r="286" spans="1:7" ht="5" customHeight="1" x14ac:dyDescent="0.35">
      <c r="A286" s="7">
        <f t="shared" si="42"/>
        <v>44834</v>
      </c>
      <c r="B286" s="13">
        <f t="shared" si="39"/>
        <v>6</v>
      </c>
      <c r="C286" t="s">
        <v>46</v>
      </c>
      <c r="D286" s="14">
        <f t="shared" si="43"/>
        <v>637</v>
      </c>
      <c r="E286" s="14">
        <f t="shared" si="44"/>
        <v>183</v>
      </c>
      <c r="F286" s="18">
        <f t="shared" si="40"/>
        <v>0.06</v>
      </c>
      <c r="G286" s="18">
        <f t="shared" si="41"/>
        <v>0.06</v>
      </c>
    </row>
    <row r="287" spans="1:7" ht="5" customHeight="1" x14ac:dyDescent="0.35">
      <c r="A287" s="7">
        <f t="shared" si="42"/>
        <v>44835</v>
      </c>
      <c r="B287" s="13">
        <f t="shared" si="39"/>
        <v>7</v>
      </c>
      <c r="C287" t="s">
        <v>45</v>
      </c>
      <c r="D287" s="14">
        <f t="shared" si="43"/>
        <v>593</v>
      </c>
      <c r="E287" s="14">
        <f t="shared" si="44"/>
        <v>167</v>
      </c>
      <c r="F287" s="18">
        <f t="shared" si="40"/>
        <v>0.13</v>
      </c>
      <c r="G287" s="18">
        <f t="shared" si="41"/>
        <v>0.13</v>
      </c>
    </row>
    <row r="288" spans="1:7" ht="5" customHeight="1" x14ac:dyDescent="0.35">
      <c r="A288" s="7">
        <f t="shared" si="42"/>
        <v>44836</v>
      </c>
      <c r="B288" s="13">
        <f t="shared" si="39"/>
        <v>1</v>
      </c>
      <c r="C288" t="s">
        <v>45</v>
      </c>
      <c r="D288" s="14">
        <f t="shared" si="43"/>
        <v>567</v>
      </c>
      <c r="E288" s="14">
        <f t="shared" si="44"/>
        <v>147</v>
      </c>
      <c r="F288" s="18">
        <f t="shared" si="40"/>
        <v>0.17</v>
      </c>
      <c r="G288" s="18">
        <f t="shared" si="41"/>
        <v>0.17</v>
      </c>
    </row>
    <row r="289" spans="1:7" ht="5" customHeight="1" x14ac:dyDescent="0.35">
      <c r="A289" s="7">
        <f t="shared" si="42"/>
        <v>44837</v>
      </c>
      <c r="B289" s="13">
        <f t="shared" si="39"/>
        <v>2</v>
      </c>
      <c r="C289" t="s">
        <v>45</v>
      </c>
      <c r="D289" s="14">
        <f t="shared" si="43"/>
        <v>543</v>
      </c>
      <c r="E289" s="14">
        <f t="shared" si="44"/>
        <v>140</v>
      </c>
      <c r="F289" s="18">
        <f t="shared" si="40"/>
        <v>0.2</v>
      </c>
      <c r="G289" s="18">
        <f t="shared" si="41"/>
        <v>0.2</v>
      </c>
    </row>
    <row r="290" spans="1:7" ht="5" customHeight="1" x14ac:dyDescent="0.35">
      <c r="A290" s="7">
        <f t="shared" si="42"/>
        <v>44838</v>
      </c>
      <c r="B290" s="13">
        <f t="shared" si="39"/>
        <v>3</v>
      </c>
      <c r="C290" t="s">
        <v>45</v>
      </c>
      <c r="D290" s="14">
        <f t="shared" si="43"/>
        <v>543</v>
      </c>
      <c r="E290" s="14">
        <f t="shared" si="44"/>
        <v>140</v>
      </c>
      <c r="F290" s="18">
        <f t="shared" si="40"/>
        <v>0.2</v>
      </c>
      <c r="G290" s="18">
        <f t="shared" si="41"/>
        <v>0.2</v>
      </c>
    </row>
    <row r="291" spans="1:7" ht="5" customHeight="1" x14ac:dyDescent="0.35">
      <c r="A291" s="7">
        <f t="shared" si="42"/>
        <v>44839</v>
      </c>
      <c r="B291" s="13">
        <f t="shared" si="39"/>
        <v>4</v>
      </c>
      <c r="C291" t="s">
        <v>45</v>
      </c>
      <c r="D291" s="14">
        <f t="shared" si="43"/>
        <v>543</v>
      </c>
      <c r="E291" s="14">
        <f t="shared" si="44"/>
        <v>140</v>
      </c>
      <c r="F291" s="18">
        <f t="shared" si="40"/>
        <v>0.2</v>
      </c>
      <c r="G291" s="18">
        <f t="shared" si="41"/>
        <v>0.2</v>
      </c>
    </row>
    <row r="292" spans="1:7" ht="5" customHeight="1" x14ac:dyDescent="0.35">
      <c r="A292" s="7">
        <f t="shared" si="42"/>
        <v>44840</v>
      </c>
      <c r="B292" s="13">
        <f t="shared" si="39"/>
        <v>5</v>
      </c>
      <c r="C292" t="s">
        <v>45</v>
      </c>
      <c r="D292" s="14">
        <f t="shared" si="43"/>
        <v>567</v>
      </c>
      <c r="E292" s="14">
        <f t="shared" si="44"/>
        <v>147</v>
      </c>
      <c r="F292" s="18">
        <f t="shared" si="40"/>
        <v>0.17</v>
      </c>
      <c r="G292" s="18">
        <f t="shared" si="41"/>
        <v>0.17</v>
      </c>
    </row>
    <row r="293" spans="1:7" ht="5" customHeight="1" x14ac:dyDescent="0.35">
      <c r="A293" s="7">
        <f t="shared" si="42"/>
        <v>44841</v>
      </c>
      <c r="B293" s="13">
        <f t="shared" si="39"/>
        <v>6</v>
      </c>
      <c r="C293" t="s">
        <v>45</v>
      </c>
      <c r="D293" s="14">
        <f t="shared" si="43"/>
        <v>593</v>
      </c>
      <c r="E293" s="14">
        <f t="shared" si="44"/>
        <v>167</v>
      </c>
      <c r="F293" s="18">
        <f t="shared" si="40"/>
        <v>0.13</v>
      </c>
      <c r="G293" s="18">
        <f t="shared" si="41"/>
        <v>0.13</v>
      </c>
    </row>
    <row r="294" spans="1:7" ht="5" customHeight="1" x14ac:dyDescent="0.35">
      <c r="A294" s="7">
        <f t="shared" si="42"/>
        <v>44842</v>
      </c>
      <c r="B294" s="13">
        <f t="shared" si="39"/>
        <v>7</v>
      </c>
      <c r="C294" t="s">
        <v>45</v>
      </c>
      <c r="D294" s="14">
        <f t="shared" si="43"/>
        <v>593</v>
      </c>
      <c r="E294" s="14">
        <f t="shared" si="44"/>
        <v>167</v>
      </c>
      <c r="F294" s="18">
        <f t="shared" si="40"/>
        <v>0.13</v>
      </c>
      <c r="G294" s="18">
        <f t="shared" si="41"/>
        <v>0.13</v>
      </c>
    </row>
    <row r="295" spans="1:7" ht="5" customHeight="1" x14ac:dyDescent="0.35">
      <c r="A295" s="7">
        <f t="shared" si="42"/>
        <v>44843</v>
      </c>
      <c r="B295" s="13">
        <f t="shared" si="39"/>
        <v>1</v>
      </c>
      <c r="C295" t="s">
        <v>45</v>
      </c>
      <c r="D295" s="14">
        <f t="shared" si="43"/>
        <v>567</v>
      </c>
      <c r="E295" s="14">
        <f t="shared" si="44"/>
        <v>147</v>
      </c>
      <c r="F295" s="18">
        <f t="shared" si="40"/>
        <v>0.17</v>
      </c>
      <c r="G295" s="18">
        <f t="shared" si="41"/>
        <v>0.17</v>
      </c>
    </row>
    <row r="296" spans="1:7" ht="5" customHeight="1" x14ac:dyDescent="0.35">
      <c r="A296" s="7">
        <f t="shared" si="42"/>
        <v>44844</v>
      </c>
      <c r="B296" s="13">
        <f t="shared" si="39"/>
        <v>2</v>
      </c>
      <c r="C296" t="s">
        <v>45</v>
      </c>
      <c r="D296" s="14">
        <f t="shared" si="43"/>
        <v>543</v>
      </c>
      <c r="E296" s="14">
        <f t="shared" si="44"/>
        <v>140</v>
      </c>
      <c r="F296" s="18">
        <f t="shared" si="40"/>
        <v>0.2</v>
      </c>
      <c r="G296" s="18">
        <f t="shared" si="41"/>
        <v>0.2</v>
      </c>
    </row>
    <row r="297" spans="1:7" ht="5" customHeight="1" x14ac:dyDescent="0.35">
      <c r="A297" s="7">
        <f t="shared" si="42"/>
        <v>44845</v>
      </c>
      <c r="B297" s="13">
        <f t="shared" si="39"/>
        <v>3</v>
      </c>
      <c r="C297" t="s">
        <v>45</v>
      </c>
      <c r="D297" s="14">
        <f t="shared" si="43"/>
        <v>543</v>
      </c>
      <c r="E297" s="14">
        <f t="shared" si="44"/>
        <v>140</v>
      </c>
      <c r="F297" s="18">
        <f t="shared" si="40"/>
        <v>0.2</v>
      </c>
      <c r="G297" s="18">
        <f t="shared" si="41"/>
        <v>0.2</v>
      </c>
    </row>
    <row r="298" spans="1:7" ht="5" customHeight="1" x14ac:dyDescent="0.35">
      <c r="A298" s="7">
        <f t="shared" si="42"/>
        <v>44846</v>
      </c>
      <c r="B298" s="13">
        <f t="shared" si="39"/>
        <v>4</v>
      </c>
      <c r="C298" t="s">
        <v>45</v>
      </c>
      <c r="D298" s="14">
        <f t="shared" si="43"/>
        <v>543</v>
      </c>
      <c r="E298" s="14">
        <f t="shared" si="44"/>
        <v>140</v>
      </c>
      <c r="F298" s="18">
        <f t="shared" si="40"/>
        <v>0.2</v>
      </c>
      <c r="G298" s="18">
        <f t="shared" si="41"/>
        <v>0.2</v>
      </c>
    </row>
    <row r="299" spans="1:7" ht="5" customHeight="1" x14ac:dyDescent="0.35">
      <c r="A299" s="7">
        <f t="shared" si="42"/>
        <v>44847</v>
      </c>
      <c r="B299" s="13">
        <f t="shared" si="39"/>
        <v>5</v>
      </c>
      <c r="C299" t="s">
        <v>45</v>
      </c>
      <c r="D299" s="14">
        <f t="shared" si="43"/>
        <v>567</v>
      </c>
      <c r="E299" s="14">
        <f t="shared" si="44"/>
        <v>147</v>
      </c>
      <c r="F299" s="18">
        <f t="shared" si="40"/>
        <v>0.17</v>
      </c>
      <c r="G299" s="18">
        <f t="shared" si="41"/>
        <v>0.17</v>
      </c>
    </row>
    <row r="300" spans="1:7" ht="5" customHeight="1" x14ac:dyDescent="0.35">
      <c r="A300" s="7">
        <f t="shared" si="42"/>
        <v>44848</v>
      </c>
      <c r="B300" s="13">
        <f t="shared" si="39"/>
        <v>6</v>
      </c>
      <c r="C300" t="s">
        <v>45</v>
      </c>
      <c r="D300" s="14">
        <f t="shared" si="43"/>
        <v>593</v>
      </c>
      <c r="E300" s="14">
        <f t="shared" si="44"/>
        <v>167</v>
      </c>
      <c r="F300" s="18">
        <f t="shared" si="40"/>
        <v>0.13</v>
      </c>
      <c r="G300" s="18">
        <f t="shared" si="41"/>
        <v>0.13</v>
      </c>
    </row>
    <row r="301" spans="1:7" ht="5" customHeight="1" x14ac:dyDescent="0.35">
      <c r="A301" s="7">
        <f t="shared" si="42"/>
        <v>44849</v>
      </c>
      <c r="B301" s="13">
        <f t="shared" si="39"/>
        <v>7</v>
      </c>
      <c r="C301" t="s">
        <v>45</v>
      </c>
      <c r="D301" s="14">
        <f t="shared" si="43"/>
        <v>593</v>
      </c>
      <c r="E301" s="14">
        <f t="shared" si="44"/>
        <v>167</v>
      </c>
      <c r="F301" s="18">
        <f t="shared" si="40"/>
        <v>0.13</v>
      </c>
      <c r="G301" s="18">
        <f t="shared" si="41"/>
        <v>0.13</v>
      </c>
    </row>
    <row r="302" spans="1:7" ht="5" customHeight="1" x14ac:dyDescent="0.35">
      <c r="A302" s="7">
        <f t="shared" si="42"/>
        <v>44850</v>
      </c>
      <c r="B302" s="13">
        <f t="shared" si="39"/>
        <v>1</v>
      </c>
      <c r="C302" t="s">
        <v>45</v>
      </c>
      <c r="D302" s="14">
        <f t="shared" si="43"/>
        <v>567</v>
      </c>
      <c r="E302" s="14">
        <f t="shared" si="44"/>
        <v>147</v>
      </c>
      <c r="F302" s="18">
        <f t="shared" si="40"/>
        <v>0.17</v>
      </c>
      <c r="G302" s="18">
        <f t="shared" si="41"/>
        <v>0.17</v>
      </c>
    </row>
    <row r="303" spans="1:7" ht="5" customHeight="1" x14ac:dyDescent="0.35">
      <c r="A303" s="7">
        <f t="shared" si="42"/>
        <v>44851</v>
      </c>
      <c r="B303" s="13">
        <f t="shared" si="39"/>
        <v>2</v>
      </c>
      <c r="C303" t="s">
        <v>45</v>
      </c>
      <c r="D303" s="14">
        <f t="shared" si="43"/>
        <v>543</v>
      </c>
      <c r="E303" s="14">
        <f t="shared" si="44"/>
        <v>140</v>
      </c>
      <c r="F303" s="18">
        <f t="shared" si="40"/>
        <v>0.2</v>
      </c>
      <c r="G303" s="18">
        <f t="shared" si="41"/>
        <v>0.2</v>
      </c>
    </row>
    <row r="304" spans="1:7" ht="5" customHeight="1" x14ac:dyDescent="0.35">
      <c r="A304" s="7">
        <f t="shared" si="42"/>
        <v>44852</v>
      </c>
      <c r="B304" s="13">
        <f t="shared" si="39"/>
        <v>3</v>
      </c>
      <c r="C304" t="s">
        <v>45</v>
      </c>
      <c r="D304" s="14">
        <f t="shared" si="43"/>
        <v>543</v>
      </c>
      <c r="E304" s="14">
        <f t="shared" si="44"/>
        <v>140</v>
      </c>
      <c r="F304" s="18">
        <f t="shared" si="40"/>
        <v>0.2</v>
      </c>
      <c r="G304" s="18">
        <f t="shared" si="41"/>
        <v>0.2</v>
      </c>
    </row>
    <row r="305" spans="1:7" ht="5" customHeight="1" x14ac:dyDescent="0.35">
      <c r="A305" s="7">
        <f t="shared" si="42"/>
        <v>44853</v>
      </c>
      <c r="B305" s="13">
        <f t="shared" si="39"/>
        <v>4</v>
      </c>
      <c r="C305" t="s">
        <v>45</v>
      </c>
      <c r="D305" s="14">
        <f t="shared" si="43"/>
        <v>543</v>
      </c>
      <c r="E305" s="14">
        <f t="shared" si="44"/>
        <v>140</v>
      </c>
      <c r="F305" s="18">
        <f t="shared" si="40"/>
        <v>0.2</v>
      </c>
      <c r="G305" s="18">
        <f t="shared" si="41"/>
        <v>0.2</v>
      </c>
    </row>
    <row r="306" spans="1:7" ht="5" customHeight="1" x14ac:dyDescent="0.35">
      <c r="A306" s="7">
        <f t="shared" si="42"/>
        <v>44854</v>
      </c>
      <c r="B306" s="13">
        <f t="shared" si="39"/>
        <v>5</v>
      </c>
      <c r="C306" t="s">
        <v>45</v>
      </c>
      <c r="D306" s="14">
        <f t="shared" si="43"/>
        <v>567</v>
      </c>
      <c r="E306" s="14">
        <f t="shared" si="44"/>
        <v>147</v>
      </c>
      <c r="F306" s="18">
        <f t="shared" si="40"/>
        <v>0.17</v>
      </c>
      <c r="G306" s="18">
        <f t="shared" si="41"/>
        <v>0.17</v>
      </c>
    </row>
    <row r="307" spans="1:7" ht="5" customHeight="1" x14ac:dyDescent="0.35">
      <c r="A307" s="7">
        <f t="shared" si="42"/>
        <v>44855</v>
      </c>
      <c r="B307" s="13">
        <f t="shared" si="39"/>
        <v>6</v>
      </c>
      <c r="C307" t="s">
        <v>45</v>
      </c>
      <c r="D307" s="14">
        <f t="shared" si="43"/>
        <v>593</v>
      </c>
      <c r="E307" s="14">
        <f t="shared" si="44"/>
        <v>167</v>
      </c>
      <c r="F307" s="18">
        <f t="shared" si="40"/>
        <v>0.13</v>
      </c>
      <c r="G307" s="18">
        <f t="shared" si="41"/>
        <v>0.13</v>
      </c>
    </row>
    <row r="308" spans="1:7" ht="5" customHeight="1" x14ac:dyDescent="0.35">
      <c r="A308" s="7">
        <f t="shared" si="42"/>
        <v>44856</v>
      </c>
      <c r="B308" s="13">
        <f t="shared" si="39"/>
        <v>7</v>
      </c>
      <c r="C308" t="s">
        <v>45</v>
      </c>
      <c r="D308" s="14">
        <f t="shared" si="43"/>
        <v>593</v>
      </c>
      <c r="E308" s="14">
        <f t="shared" si="44"/>
        <v>167</v>
      </c>
      <c r="F308" s="18">
        <f t="shared" si="40"/>
        <v>0.13</v>
      </c>
      <c r="G308" s="18">
        <f t="shared" si="41"/>
        <v>0.13</v>
      </c>
    </row>
    <row r="309" spans="1:7" ht="5" customHeight="1" x14ac:dyDescent="0.35">
      <c r="A309" s="7">
        <f t="shared" si="42"/>
        <v>44857</v>
      </c>
      <c r="B309" s="13">
        <f t="shared" si="39"/>
        <v>1</v>
      </c>
      <c r="C309" t="s">
        <v>45</v>
      </c>
      <c r="D309" s="14">
        <f t="shared" si="43"/>
        <v>567</v>
      </c>
      <c r="E309" s="14">
        <f t="shared" si="44"/>
        <v>147</v>
      </c>
      <c r="F309" s="18">
        <f t="shared" si="40"/>
        <v>0.17</v>
      </c>
      <c r="G309" s="18">
        <f t="shared" si="41"/>
        <v>0.17</v>
      </c>
    </row>
    <row r="310" spans="1:7" ht="5" customHeight="1" x14ac:dyDescent="0.35">
      <c r="A310" s="7">
        <f t="shared" si="42"/>
        <v>44858</v>
      </c>
      <c r="B310" s="13">
        <f t="shared" si="39"/>
        <v>2</v>
      </c>
      <c r="C310" t="s">
        <v>46</v>
      </c>
      <c r="D310" s="14">
        <f t="shared" si="43"/>
        <v>587</v>
      </c>
      <c r="E310" s="14">
        <f t="shared" si="44"/>
        <v>160</v>
      </c>
      <c r="F310" s="18">
        <f t="shared" si="40"/>
        <v>0.14000000000000001</v>
      </c>
      <c r="G310" s="18">
        <f t="shared" si="41"/>
        <v>0.14000000000000001</v>
      </c>
    </row>
    <row r="311" spans="1:7" ht="5" customHeight="1" x14ac:dyDescent="0.35">
      <c r="A311" s="7">
        <f t="shared" si="42"/>
        <v>44859</v>
      </c>
      <c r="B311" s="13">
        <f t="shared" si="39"/>
        <v>3</v>
      </c>
      <c r="C311" t="s">
        <v>46</v>
      </c>
      <c r="D311" s="14">
        <f t="shared" si="43"/>
        <v>587</v>
      </c>
      <c r="E311" s="14">
        <f t="shared" si="44"/>
        <v>160</v>
      </c>
      <c r="F311" s="18">
        <f t="shared" si="40"/>
        <v>0.14000000000000001</v>
      </c>
      <c r="G311" s="18">
        <f t="shared" si="41"/>
        <v>0.14000000000000001</v>
      </c>
    </row>
    <row r="312" spans="1:7" ht="5" customHeight="1" x14ac:dyDescent="0.35">
      <c r="A312" s="7">
        <f t="shared" si="42"/>
        <v>44860</v>
      </c>
      <c r="B312" s="13">
        <f t="shared" si="39"/>
        <v>4</v>
      </c>
      <c r="C312" t="s">
        <v>46</v>
      </c>
      <c r="D312" s="14">
        <f t="shared" si="43"/>
        <v>587</v>
      </c>
      <c r="E312" s="14">
        <f t="shared" si="44"/>
        <v>160</v>
      </c>
      <c r="F312" s="18">
        <f t="shared" si="40"/>
        <v>0.14000000000000001</v>
      </c>
      <c r="G312" s="18">
        <f t="shared" si="41"/>
        <v>0.14000000000000001</v>
      </c>
    </row>
    <row r="313" spans="1:7" ht="5" customHeight="1" x14ac:dyDescent="0.35">
      <c r="A313" s="7">
        <f t="shared" si="42"/>
        <v>44861</v>
      </c>
      <c r="B313" s="13">
        <f t="shared" si="39"/>
        <v>5</v>
      </c>
      <c r="C313" t="s">
        <v>46</v>
      </c>
      <c r="D313" s="14">
        <f t="shared" si="43"/>
        <v>608</v>
      </c>
      <c r="E313" s="14">
        <f t="shared" si="44"/>
        <v>163</v>
      </c>
      <c r="F313" s="18">
        <f t="shared" si="40"/>
        <v>0.11</v>
      </c>
      <c r="G313" s="18">
        <f t="shared" si="41"/>
        <v>0.11</v>
      </c>
    </row>
    <row r="314" spans="1:7" ht="5" customHeight="1" x14ac:dyDescent="0.35">
      <c r="A314" s="7">
        <f t="shared" si="42"/>
        <v>44862</v>
      </c>
      <c r="B314" s="13">
        <f t="shared" si="39"/>
        <v>6</v>
      </c>
      <c r="C314" t="s">
        <v>46</v>
      </c>
      <c r="D314" s="14">
        <f t="shared" si="43"/>
        <v>637</v>
      </c>
      <c r="E314" s="14">
        <f t="shared" si="44"/>
        <v>183</v>
      </c>
      <c r="F314" s="18">
        <f t="shared" si="40"/>
        <v>0.06</v>
      </c>
      <c r="G314" s="18">
        <f t="shared" si="41"/>
        <v>0.06</v>
      </c>
    </row>
    <row r="315" spans="1:7" ht="5" customHeight="1" x14ac:dyDescent="0.35">
      <c r="A315" s="7">
        <f t="shared" si="42"/>
        <v>44863</v>
      </c>
      <c r="B315" s="13">
        <f t="shared" si="39"/>
        <v>7</v>
      </c>
      <c r="C315" t="s">
        <v>46</v>
      </c>
      <c r="D315" s="14">
        <f t="shared" si="43"/>
        <v>637</v>
      </c>
      <c r="E315" s="14">
        <f t="shared" si="44"/>
        <v>183</v>
      </c>
      <c r="F315" s="18">
        <f t="shared" si="40"/>
        <v>0.06</v>
      </c>
      <c r="G315" s="18">
        <f t="shared" si="41"/>
        <v>0.06</v>
      </c>
    </row>
    <row r="316" spans="1:7" ht="5" customHeight="1" x14ac:dyDescent="0.35">
      <c r="A316" s="7">
        <f t="shared" si="42"/>
        <v>44864</v>
      </c>
      <c r="B316" s="13">
        <f t="shared" si="39"/>
        <v>1</v>
      </c>
      <c r="C316" t="s">
        <v>46</v>
      </c>
      <c r="D316" s="14">
        <f t="shared" si="43"/>
        <v>608</v>
      </c>
      <c r="E316" s="14">
        <f t="shared" si="44"/>
        <v>163</v>
      </c>
      <c r="F316" s="18">
        <f t="shared" si="40"/>
        <v>0.11</v>
      </c>
      <c r="G316" s="18">
        <f t="shared" si="41"/>
        <v>0.11</v>
      </c>
    </row>
    <row r="317" spans="1:7" ht="5" customHeight="1" x14ac:dyDescent="0.35">
      <c r="A317" s="7">
        <f t="shared" si="42"/>
        <v>44865</v>
      </c>
      <c r="B317" s="13">
        <f t="shared" si="39"/>
        <v>2</v>
      </c>
      <c r="C317" t="s">
        <v>46</v>
      </c>
      <c r="D317" s="14">
        <f t="shared" si="43"/>
        <v>587</v>
      </c>
      <c r="E317" s="14">
        <f t="shared" si="44"/>
        <v>160</v>
      </c>
      <c r="F317" s="18">
        <f t="shared" si="40"/>
        <v>0.14000000000000001</v>
      </c>
      <c r="G317" s="18">
        <f t="shared" si="41"/>
        <v>0.14000000000000001</v>
      </c>
    </row>
    <row r="318" spans="1:7" ht="5" customHeight="1" x14ac:dyDescent="0.35">
      <c r="A318" s="7">
        <f t="shared" si="42"/>
        <v>44866</v>
      </c>
      <c r="B318" s="13">
        <f t="shared" si="39"/>
        <v>3</v>
      </c>
      <c r="C318" t="s">
        <v>44</v>
      </c>
      <c r="D318" s="14">
        <f t="shared" si="43"/>
        <v>500</v>
      </c>
      <c r="E318" s="14">
        <f t="shared" si="44"/>
        <v>120</v>
      </c>
      <c r="F318" s="18">
        <f t="shared" si="40"/>
        <v>0.26</v>
      </c>
      <c r="G318" s="18">
        <f t="shared" si="41"/>
        <v>0.26</v>
      </c>
    </row>
    <row r="319" spans="1:7" ht="5" customHeight="1" x14ac:dyDescent="0.35">
      <c r="A319" s="7">
        <f t="shared" si="42"/>
        <v>44867</v>
      </c>
      <c r="B319" s="13">
        <f t="shared" si="39"/>
        <v>4</v>
      </c>
      <c r="C319" t="s">
        <v>44</v>
      </c>
      <c r="D319" s="14">
        <f t="shared" si="43"/>
        <v>500</v>
      </c>
      <c r="E319" s="14">
        <f t="shared" si="44"/>
        <v>120</v>
      </c>
      <c r="F319" s="18">
        <f t="shared" si="40"/>
        <v>0.26</v>
      </c>
      <c r="G319" s="18">
        <f t="shared" si="41"/>
        <v>0.26</v>
      </c>
    </row>
    <row r="320" spans="1:7" ht="5" customHeight="1" x14ac:dyDescent="0.35">
      <c r="A320" s="7">
        <f t="shared" si="42"/>
        <v>44868</v>
      </c>
      <c r="B320" s="13">
        <f t="shared" si="39"/>
        <v>5</v>
      </c>
      <c r="C320" t="s">
        <v>44</v>
      </c>
      <c r="D320" s="14">
        <f t="shared" si="43"/>
        <v>525</v>
      </c>
      <c r="E320" s="14">
        <f t="shared" si="44"/>
        <v>130</v>
      </c>
      <c r="F320" s="18">
        <f t="shared" si="40"/>
        <v>0.23</v>
      </c>
      <c r="G320" s="18">
        <f t="shared" si="41"/>
        <v>0.23</v>
      </c>
    </row>
    <row r="321" spans="1:7" ht="5" customHeight="1" x14ac:dyDescent="0.35">
      <c r="A321" s="7">
        <f t="shared" si="42"/>
        <v>44869</v>
      </c>
      <c r="B321" s="13">
        <f t="shared" si="39"/>
        <v>6</v>
      </c>
      <c r="C321" t="s">
        <v>44</v>
      </c>
      <c r="D321" s="14">
        <f t="shared" si="43"/>
        <v>550</v>
      </c>
      <c r="E321" s="14">
        <f t="shared" si="44"/>
        <v>150</v>
      </c>
      <c r="F321" s="18">
        <f t="shared" si="40"/>
        <v>0.19</v>
      </c>
      <c r="G321" s="18">
        <f t="shared" si="41"/>
        <v>0.19</v>
      </c>
    </row>
    <row r="322" spans="1:7" ht="5" customHeight="1" x14ac:dyDescent="0.35">
      <c r="A322" s="7">
        <f t="shared" si="42"/>
        <v>44870</v>
      </c>
      <c r="B322" s="13">
        <f t="shared" si="39"/>
        <v>7</v>
      </c>
      <c r="C322" t="s">
        <v>44</v>
      </c>
      <c r="D322" s="14">
        <f t="shared" si="43"/>
        <v>550</v>
      </c>
      <c r="E322" s="14">
        <f t="shared" si="44"/>
        <v>150</v>
      </c>
      <c r="F322" s="18">
        <f t="shared" si="40"/>
        <v>0.19</v>
      </c>
      <c r="G322" s="18">
        <f t="shared" si="41"/>
        <v>0.19</v>
      </c>
    </row>
    <row r="323" spans="1:7" ht="5" customHeight="1" x14ac:dyDescent="0.35">
      <c r="A323" s="7">
        <f t="shared" si="42"/>
        <v>44871</v>
      </c>
      <c r="B323" s="13">
        <f t="shared" si="39"/>
        <v>1</v>
      </c>
      <c r="C323" t="s">
        <v>44</v>
      </c>
      <c r="D323" s="14">
        <f t="shared" si="43"/>
        <v>525</v>
      </c>
      <c r="E323" s="14">
        <f t="shared" si="44"/>
        <v>130</v>
      </c>
      <c r="F323" s="18">
        <f t="shared" si="40"/>
        <v>0.23</v>
      </c>
      <c r="G323" s="18">
        <f t="shared" si="41"/>
        <v>0.23</v>
      </c>
    </row>
    <row r="324" spans="1:7" ht="5" customHeight="1" x14ac:dyDescent="0.35">
      <c r="A324" s="7">
        <f t="shared" si="42"/>
        <v>44872</v>
      </c>
      <c r="B324" s="13">
        <f t="shared" si="39"/>
        <v>2</v>
      </c>
      <c r="C324" t="s">
        <v>44</v>
      </c>
      <c r="D324" s="14">
        <f t="shared" si="43"/>
        <v>500</v>
      </c>
      <c r="E324" s="14">
        <f t="shared" si="44"/>
        <v>120</v>
      </c>
      <c r="F324" s="18">
        <f t="shared" si="40"/>
        <v>0.26</v>
      </c>
      <c r="G324" s="18">
        <f t="shared" si="41"/>
        <v>0.26</v>
      </c>
    </row>
    <row r="325" spans="1:7" ht="5" customHeight="1" x14ac:dyDescent="0.35">
      <c r="A325" s="7">
        <f t="shared" si="42"/>
        <v>44873</v>
      </c>
      <c r="B325" s="13">
        <f t="shared" si="39"/>
        <v>3</v>
      </c>
      <c r="C325" t="s">
        <v>44</v>
      </c>
      <c r="D325" s="14">
        <f t="shared" si="43"/>
        <v>500</v>
      </c>
      <c r="E325" s="14">
        <f t="shared" si="44"/>
        <v>120</v>
      </c>
      <c r="F325" s="18">
        <f t="shared" si="40"/>
        <v>0.26</v>
      </c>
      <c r="G325" s="18">
        <f t="shared" si="41"/>
        <v>0.26</v>
      </c>
    </row>
    <row r="326" spans="1:7" ht="5" customHeight="1" x14ac:dyDescent="0.35">
      <c r="A326" s="7">
        <f t="shared" si="42"/>
        <v>44874</v>
      </c>
      <c r="B326" s="13">
        <f t="shared" si="39"/>
        <v>4</v>
      </c>
      <c r="C326" t="s">
        <v>44</v>
      </c>
      <c r="D326" s="14">
        <f t="shared" si="43"/>
        <v>500</v>
      </c>
      <c r="E326" s="14">
        <f t="shared" si="44"/>
        <v>120</v>
      </c>
      <c r="F326" s="18">
        <f t="shared" si="40"/>
        <v>0.26</v>
      </c>
      <c r="G326" s="18">
        <f t="shared" si="41"/>
        <v>0.26</v>
      </c>
    </row>
    <row r="327" spans="1:7" ht="5" customHeight="1" x14ac:dyDescent="0.35">
      <c r="A327" s="7">
        <f t="shared" si="42"/>
        <v>44875</v>
      </c>
      <c r="B327" s="13">
        <f t="shared" si="39"/>
        <v>5</v>
      </c>
      <c r="C327" t="s">
        <v>44</v>
      </c>
      <c r="D327" s="14">
        <f t="shared" si="43"/>
        <v>525</v>
      </c>
      <c r="E327" s="14">
        <f t="shared" si="44"/>
        <v>130</v>
      </c>
      <c r="F327" s="18">
        <f t="shared" si="40"/>
        <v>0.23</v>
      </c>
      <c r="G327" s="18">
        <f t="shared" si="41"/>
        <v>0.23</v>
      </c>
    </row>
    <row r="328" spans="1:7" ht="5" customHeight="1" x14ac:dyDescent="0.35">
      <c r="A328" s="7">
        <f t="shared" si="42"/>
        <v>44876</v>
      </c>
      <c r="B328" s="13">
        <f t="shared" si="39"/>
        <v>6</v>
      </c>
      <c r="C328" t="s">
        <v>44</v>
      </c>
      <c r="D328" s="14">
        <f t="shared" si="43"/>
        <v>550</v>
      </c>
      <c r="E328" s="14">
        <f t="shared" si="44"/>
        <v>150</v>
      </c>
      <c r="F328" s="18">
        <f t="shared" si="40"/>
        <v>0.19</v>
      </c>
      <c r="G328" s="18">
        <f t="shared" si="41"/>
        <v>0.19</v>
      </c>
    </row>
    <row r="329" spans="1:7" ht="5" customHeight="1" x14ac:dyDescent="0.35">
      <c r="A329" s="7">
        <f t="shared" si="42"/>
        <v>44877</v>
      </c>
      <c r="B329" s="13">
        <f t="shared" si="39"/>
        <v>7</v>
      </c>
      <c r="C329" t="s">
        <v>44</v>
      </c>
      <c r="D329" s="14">
        <f t="shared" si="43"/>
        <v>550</v>
      </c>
      <c r="E329" s="14">
        <f t="shared" si="44"/>
        <v>150</v>
      </c>
      <c r="F329" s="18">
        <f t="shared" si="40"/>
        <v>0.19</v>
      </c>
      <c r="G329" s="18">
        <f t="shared" si="41"/>
        <v>0.19</v>
      </c>
    </row>
    <row r="330" spans="1:7" ht="5" customHeight="1" x14ac:dyDescent="0.35">
      <c r="A330" s="7">
        <f t="shared" si="42"/>
        <v>44878</v>
      </c>
      <c r="B330" s="13">
        <f t="shared" si="39"/>
        <v>1</v>
      </c>
      <c r="C330" t="s">
        <v>44</v>
      </c>
      <c r="D330" s="14">
        <f t="shared" si="43"/>
        <v>525</v>
      </c>
      <c r="E330" s="14">
        <f t="shared" si="44"/>
        <v>130</v>
      </c>
      <c r="F330" s="18">
        <f t="shared" si="40"/>
        <v>0.23</v>
      </c>
      <c r="G330" s="18">
        <f t="shared" si="41"/>
        <v>0.23</v>
      </c>
    </row>
    <row r="331" spans="1:7" ht="5" customHeight="1" x14ac:dyDescent="0.35">
      <c r="A331" s="7">
        <f t="shared" si="42"/>
        <v>44879</v>
      </c>
      <c r="B331" s="13">
        <f t="shared" si="39"/>
        <v>2</v>
      </c>
      <c r="C331" t="s">
        <v>44</v>
      </c>
      <c r="D331" s="14">
        <f t="shared" si="43"/>
        <v>500</v>
      </c>
      <c r="E331" s="14">
        <f t="shared" si="44"/>
        <v>120</v>
      </c>
      <c r="F331" s="18">
        <f t="shared" si="40"/>
        <v>0.26</v>
      </c>
      <c r="G331" s="18">
        <f t="shared" si="41"/>
        <v>0.26</v>
      </c>
    </row>
    <row r="332" spans="1:7" ht="5" customHeight="1" x14ac:dyDescent="0.35">
      <c r="A332" s="7">
        <f t="shared" si="42"/>
        <v>44880</v>
      </c>
      <c r="B332" s="13">
        <f t="shared" si="39"/>
        <v>3</v>
      </c>
      <c r="C332" t="s">
        <v>44</v>
      </c>
      <c r="D332" s="14">
        <f t="shared" si="43"/>
        <v>500</v>
      </c>
      <c r="E332" s="14">
        <f t="shared" si="44"/>
        <v>120</v>
      </c>
      <c r="F332" s="18">
        <f t="shared" si="40"/>
        <v>0.26</v>
      </c>
      <c r="G332" s="18">
        <f t="shared" si="41"/>
        <v>0.26</v>
      </c>
    </row>
    <row r="333" spans="1:7" ht="5" customHeight="1" x14ac:dyDescent="0.35">
      <c r="A333" s="7">
        <f t="shared" si="42"/>
        <v>44881</v>
      </c>
      <c r="B333" s="13">
        <f t="shared" si="39"/>
        <v>4</v>
      </c>
      <c r="C333" t="s">
        <v>44</v>
      </c>
      <c r="D333" s="14">
        <f t="shared" si="43"/>
        <v>500</v>
      </c>
      <c r="E333" s="14">
        <f t="shared" si="44"/>
        <v>120</v>
      </c>
      <c r="F333" s="18">
        <f t="shared" si="40"/>
        <v>0.26</v>
      </c>
      <c r="G333" s="18">
        <f t="shared" si="41"/>
        <v>0.26</v>
      </c>
    </row>
    <row r="334" spans="1:7" ht="5" customHeight="1" x14ac:dyDescent="0.35">
      <c r="A334" s="7">
        <f t="shared" si="42"/>
        <v>44882</v>
      </c>
      <c r="B334" s="13">
        <f t="shared" si="39"/>
        <v>5</v>
      </c>
      <c r="C334" t="s">
        <v>44</v>
      </c>
      <c r="D334" s="14">
        <f t="shared" si="43"/>
        <v>525</v>
      </c>
      <c r="E334" s="14">
        <f t="shared" si="44"/>
        <v>130</v>
      </c>
      <c r="F334" s="18">
        <f t="shared" si="40"/>
        <v>0.23</v>
      </c>
      <c r="G334" s="18">
        <f t="shared" si="41"/>
        <v>0.23</v>
      </c>
    </row>
    <row r="335" spans="1:7" ht="5" customHeight="1" x14ac:dyDescent="0.35">
      <c r="A335" s="7">
        <f t="shared" si="42"/>
        <v>44883</v>
      </c>
      <c r="B335" s="13">
        <f t="shared" ref="B335:B398" si="45">WEEKDAY(A335)</f>
        <v>6</v>
      </c>
      <c r="C335" t="s">
        <v>44</v>
      </c>
      <c r="D335" s="14">
        <f t="shared" si="43"/>
        <v>550</v>
      </c>
      <c r="E335" s="14">
        <f t="shared" si="44"/>
        <v>150</v>
      </c>
      <c r="F335" s="18">
        <f t="shared" ref="F335:F398" si="46">ROUND(1-(D335/$F$12),2)</f>
        <v>0.19</v>
      </c>
      <c r="G335" s="18">
        <f t="shared" ref="G335:G398" si="47">F335</f>
        <v>0.19</v>
      </c>
    </row>
    <row r="336" spans="1:7" ht="5" customHeight="1" x14ac:dyDescent="0.35">
      <c r="A336" s="7">
        <f t="shared" ref="A336:A399" si="48">A335+1</f>
        <v>44884</v>
      </c>
      <c r="B336" s="13">
        <f t="shared" si="45"/>
        <v>7</v>
      </c>
      <c r="C336" t="s">
        <v>44</v>
      </c>
      <c r="D336" s="14">
        <f t="shared" si="43"/>
        <v>550</v>
      </c>
      <c r="E336" s="14">
        <f t="shared" si="44"/>
        <v>150</v>
      </c>
      <c r="F336" s="18">
        <f t="shared" si="46"/>
        <v>0.19</v>
      </c>
      <c r="G336" s="18">
        <f t="shared" si="47"/>
        <v>0.19</v>
      </c>
    </row>
    <row r="337" spans="1:7" ht="5" customHeight="1" x14ac:dyDescent="0.35">
      <c r="A337" s="7">
        <f t="shared" si="48"/>
        <v>44885</v>
      </c>
      <c r="B337" s="13">
        <f t="shared" si="45"/>
        <v>1</v>
      </c>
      <c r="C337" t="s">
        <v>44</v>
      </c>
      <c r="D337" s="14">
        <f t="shared" si="43"/>
        <v>525</v>
      </c>
      <c r="E337" s="14">
        <f t="shared" si="44"/>
        <v>130</v>
      </c>
      <c r="F337" s="18">
        <f t="shared" si="46"/>
        <v>0.23</v>
      </c>
      <c r="G337" s="18">
        <f t="shared" si="47"/>
        <v>0.23</v>
      </c>
    </row>
    <row r="338" spans="1:7" ht="5" customHeight="1" x14ac:dyDescent="0.35">
      <c r="A338" s="7">
        <f t="shared" si="48"/>
        <v>44886</v>
      </c>
      <c r="B338" s="13">
        <f t="shared" si="45"/>
        <v>2</v>
      </c>
      <c r="C338" t="s">
        <v>44</v>
      </c>
      <c r="D338" s="14">
        <f t="shared" ref="D338:D378" si="49">IF(B338=1,VLOOKUP(C338,$B$5:$I$8,8),IF(B338=2,VLOOKUP(C338,$B$5:$I$8,2),IF(B338=3,VLOOKUP(C338,$B$5:$I$8,3),IF(B338=4,VLOOKUP(C338,$B$5:$I$8,4),IF(B338=5,VLOOKUP(C338,$B$5:$I$8,5),IF(B338=6,VLOOKUP(C338,$B$5:$I$8,6),IF(B338=7,VLOOKUP(C338,$B$5:$I$8,7),0)))))))</f>
        <v>500</v>
      </c>
      <c r="E338" s="14">
        <f t="shared" ref="E338:E378" si="50">IF(B338=1,VLOOKUP(C338,$J$5:$Q$8,8),IF(B338=2,VLOOKUP(C338,$J$5:$Q$8,2),IF(B338=3,VLOOKUP(C338,$J$5:$Q$8,3),IF(B338=4,VLOOKUP(C338,$J$5:$Q$8,4),IF(B338=5,VLOOKUP(C338,$J$5:$Q$8,5),IF(B338=6,VLOOKUP(C338,$J$5:$Q$8,6),IF(B338=7,VLOOKUP(C338,$J$5:$Q$8,7),0)))))))</f>
        <v>120</v>
      </c>
      <c r="F338" s="18">
        <f t="shared" si="46"/>
        <v>0.26</v>
      </c>
      <c r="G338" s="18">
        <f t="shared" si="47"/>
        <v>0.26</v>
      </c>
    </row>
    <row r="339" spans="1:7" ht="5" customHeight="1" x14ac:dyDescent="0.35">
      <c r="A339" s="7">
        <f t="shared" si="48"/>
        <v>44887</v>
      </c>
      <c r="B339" s="13">
        <f t="shared" si="45"/>
        <v>3</v>
      </c>
      <c r="C339" t="s">
        <v>44</v>
      </c>
      <c r="D339" s="14">
        <f t="shared" si="49"/>
        <v>500</v>
      </c>
      <c r="E339" s="14">
        <f t="shared" si="50"/>
        <v>120</v>
      </c>
      <c r="F339" s="18">
        <f t="shared" si="46"/>
        <v>0.26</v>
      </c>
      <c r="G339" s="18">
        <f t="shared" si="47"/>
        <v>0.26</v>
      </c>
    </row>
    <row r="340" spans="1:7" ht="5" customHeight="1" x14ac:dyDescent="0.35">
      <c r="A340" s="7">
        <f t="shared" si="48"/>
        <v>44888</v>
      </c>
      <c r="B340" s="13">
        <f t="shared" si="45"/>
        <v>4</v>
      </c>
      <c r="C340" t="s">
        <v>44</v>
      </c>
      <c r="D340" s="14">
        <f t="shared" si="49"/>
        <v>500</v>
      </c>
      <c r="E340" s="14">
        <f t="shared" si="50"/>
        <v>120</v>
      </c>
      <c r="F340" s="18">
        <f t="shared" si="46"/>
        <v>0.26</v>
      </c>
      <c r="G340" s="18">
        <f t="shared" si="47"/>
        <v>0.26</v>
      </c>
    </row>
    <row r="341" spans="1:7" ht="5" customHeight="1" x14ac:dyDescent="0.35">
      <c r="A341" s="7">
        <f t="shared" si="48"/>
        <v>44889</v>
      </c>
      <c r="B341" s="13">
        <f t="shared" si="45"/>
        <v>5</v>
      </c>
      <c r="C341" t="s">
        <v>44</v>
      </c>
      <c r="D341" s="14">
        <f t="shared" si="49"/>
        <v>525</v>
      </c>
      <c r="E341" s="14">
        <f t="shared" si="50"/>
        <v>130</v>
      </c>
      <c r="F341" s="18">
        <f t="shared" si="46"/>
        <v>0.23</v>
      </c>
      <c r="G341" s="18">
        <f t="shared" si="47"/>
        <v>0.23</v>
      </c>
    </row>
    <row r="342" spans="1:7" ht="5" customHeight="1" x14ac:dyDescent="0.35">
      <c r="A342" s="7">
        <f t="shared" si="48"/>
        <v>44890</v>
      </c>
      <c r="B342" s="13">
        <f t="shared" si="45"/>
        <v>6</v>
      </c>
      <c r="C342" t="s">
        <v>44</v>
      </c>
      <c r="D342" s="14">
        <f t="shared" si="49"/>
        <v>550</v>
      </c>
      <c r="E342" s="14">
        <f t="shared" si="50"/>
        <v>150</v>
      </c>
      <c r="F342" s="18">
        <f t="shared" si="46"/>
        <v>0.19</v>
      </c>
      <c r="G342" s="18">
        <f t="shared" si="47"/>
        <v>0.19</v>
      </c>
    </row>
    <row r="343" spans="1:7" ht="5" customHeight="1" x14ac:dyDescent="0.35">
      <c r="A343" s="7">
        <f t="shared" si="48"/>
        <v>44891</v>
      </c>
      <c r="B343" s="13">
        <f t="shared" si="45"/>
        <v>7</v>
      </c>
      <c r="C343" t="s">
        <v>44</v>
      </c>
      <c r="D343" s="14">
        <f t="shared" si="49"/>
        <v>550</v>
      </c>
      <c r="E343" s="14">
        <f t="shared" si="50"/>
        <v>150</v>
      </c>
      <c r="F343" s="18">
        <f t="shared" si="46"/>
        <v>0.19</v>
      </c>
      <c r="G343" s="18">
        <f t="shared" si="47"/>
        <v>0.19</v>
      </c>
    </row>
    <row r="344" spans="1:7" ht="5" customHeight="1" x14ac:dyDescent="0.35">
      <c r="A344" s="7">
        <f t="shared" si="48"/>
        <v>44892</v>
      </c>
      <c r="B344" s="13">
        <f t="shared" si="45"/>
        <v>1</v>
      </c>
      <c r="C344" t="s">
        <v>44</v>
      </c>
      <c r="D344" s="14">
        <f t="shared" si="49"/>
        <v>525</v>
      </c>
      <c r="E344" s="14">
        <f t="shared" si="50"/>
        <v>130</v>
      </c>
      <c r="F344" s="18">
        <f t="shared" si="46"/>
        <v>0.23</v>
      </c>
      <c r="G344" s="18">
        <f t="shared" si="47"/>
        <v>0.23</v>
      </c>
    </row>
    <row r="345" spans="1:7" ht="5" customHeight="1" x14ac:dyDescent="0.35">
      <c r="A345" s="7">
        <f t="shared" si="48"/>
        <v>44893</v>
      </c>
      <c r="B345" s="13">
        <f t="shared" si="45"/>
        <v>2</v>
      </c>
      <c r="C345" t="s">
        <v>44</v>
      </c>
      <c r="D345" s="14">
        <f t="shared" si="49"/>
        <v>500</v>
      </c>
      <c r="E345" s="14">
        <f t="shared" si="50"/>
        <v>120</v>
      </c>
      <c r="F345" s="18">
        <f t="shared" si="46"/>
        <v>0.26</v>
      </c>
      <c r="G345" s="18">
        <f t="shared" si="47"/>
        <v>0.26</v>
      </c>
    </row>
    <row r="346" spans="1:7" ht="5" customHeight="1" x14ac:dyDescent="0.35">
      <c r="A346" s="7">
        <f t="shared" si="48"/>
        <v>44894</v>
      </c>
      <c r="B346" s="13">
        <f t="shared" si="45"/>
        <v>3</v>
      </c>
      <c r="C346" t="s">
        <v>44</v>
      </c>
      <c r="D346" s="14">
        <f t="shared" si="49"/>
        <v>500</v>
      </c>
      <c r="E346" s="14">
        <f t="shared" si="50"/>
        <v>120</v>
      </c>
      <c r="F346" s="18">
        <f t="shared" si="46"/>
        <v>0.26</v>
      </c>
      <c r="G346" s="18">
        <f t="shared" si="47"/>
        <v>0.26</v>
      </c>
    </row>
    <row r="347" spans="1:7" ht="5" customHeight="1" x14ac:dyDescent="0.35">
      <c r="A347" s="7">
        <f t="shared" si="48"/>
        <v>44895</v>
      </c>
      <c r="B347" s="13">
        <f t="shared" si="45"/>
        <v>4</v>
      </c>
      <c r="C347" t="s">
        <v>44</v>
      </c>
      <c r="D347" s="14">
        <f t="shared" si="49"/>
        <v>500</v>
      </c>
      <c r="E347" s="14">
        <f t="shared" si="50"/>
        <v>120</v>
      </c>
      <c r="F347" s="18">
        <f t="shared" si="46"/>
        <v>0.26</v>
      </c>
      <c r="G347" s="18">
        <f t="shared" si="47"/>
        <v>0.26</v>
      </c>
    </row>
    <row r="348" spans="1:7" ht="5" customHeight="1" x14ac:dyDescent="0.35">
      <c r="A348" s="7">
        <f t="shared" si="48"/>
        <v>44896</v>
      </c>
      <c r="B348" s="13">
        <f t="shared" si="45"/>
        <v>5</v>
      </c>
      <c r="C348" t="s">
        <v>44</v>
      </c>
      <c r="D348" s="14">
        <f t="shared" si="49"/>
        <v>525</v>
      </c>
      <c r="E348" s="14">
        <f t="shared" si="50"/>
        <v>130</v>
      </c>
      <c r="F348" s="18">
        <f t="shared" si="46"/>
        <v>0.23</v>
      </c>
      <c r="G348" s="18">
        <f t="shared" si="47"/>
        <v>0.23</v>
      </c>
    </row>
    <row r="349" spans="1:7" ht="5" customHeight="1" x14ac:dyDescent="0.35">
      <c r="A349" s="7">
        <f t="shared" si="48"/>
        <v>44897</v>
      </c>
      <c r="B349" s="13">
        <f t="shared" si="45"/>
        <v>6</v>
      </c>
      <c r="C349" t="s">
        <v>44</v>
      </c>
      <c r="D349" s="14">
        <f t="shared" si="49"/>
        <v>550</v>
      </c>
      <c r="E349" s="14">
        <f t="shared" si="50"/>
        <v>150</v>
      </c>
      <c r="F349" s="18">
        <f t="shared" si="46"/>
        <v>0.19</v>
      </c>
      <c r="G349" s="18">
        <f t="shared" si="47"/>
        <v>0.19</v>
      </c>
    </row>
    <row r="350" spans="1:7" ht="5" customHeight="1" x14ac:dyDescent="0.35">
      <c r="A350" s="7">
        <f t="shared" si="48"/>
        <v>44898</v>
      </c>
      <c r="B350" s="13">
        <f t="shared" si="45"/>
        <v>7</v>
      </c>
      <c r="C350" t="s">
        <v>44</v>
      </c>
      <c r="D350" s="14">
        <f t="shared" si="49"/>
        <v>550</v>
      </c>
      <c r="E350" s="14">
        <f t="shared" si="50"/>
        <v>150</v>
      </c>
      <c r="F350" s="18">
        <f t="shared" si="46"/>
        <v>0.19</v>
      </c>
      <c r="G350" s="18">
        <f t="shared" si="47"/>
        <v>0.19</v>
      </c>
    </row>
    <row r="351" spans="1:7" ht="5" customHeight="1" x14ac:dyDescent="0.35">
      <c r="A351" s="7">
        <f t="shared" si="48"/>
        <v>44899</v>
      </c>
      <c r="B351" s="13">
        <f t="shared" si="45"/>
        <v>1</v>
      </c>
      <c r="C351" t="s">
        <v>44</v>
      </c>
      <c r="D351" s="14">
        <f t="shared" si="49"/>
        <v>525</v>
      </c>
      <c r="E351" s="14">
        <f t="shared" si="50"/>
        <v>130</v>
      </c>
      <c r="F351" s="18">
        <f t="shared" si="46"/>
        <v>0.23</v>
      </c>
      <c r="G351" s="18">
        <f t="shared" si="47"/>
        <v>0.23</v>
      </c>
    </row>
    <row r="352" spans="1:7" ht="5" customHeight="1" x14ac:dyDescent="0.35">
      <c r="A352" s="7">
        <f t="shared" si="48"/>
        <v>44900</v>
      </c>
      <c r="B352" s="13">
        <f t="shared" si="45"/>
        <v>2</v>
      </c>
      <c r="C352" t="s">
        <v>44</v>
      </c>
      <c r="D352" s="14">
        <f t="shared" si="49"/>
        <v>500</v>
      </c>
      <c r="E352" s="14">
        <f t="shared" si="50"/>
        <v>120</v>
      </c>
      <c r="F352" s="18">
        <f t="shared" si="46"/>
        <v>0.26</v>
      </c>
      <c r="G352" s="18">
        <f t="shared" si="47"/>
        <v>0.26</v>
      </c>
    </row>
    <row r="353" spans="1:7" ht="5" customHeight="1" x14ac:dyDescent="0.35">
      <c r="A353" s="7">
        <f t="shared" si="48"/>
        <v>44901</v>
      </c>
      <c r="B353" s="13">
        <f t="shared" si="45"/>
        <v>3</v>
      </c>
      <c r="C353" t="s">
        <v>44</v>
      </c>
      <c r="D353" s="14">
        <f t="shared" si="49"/>
        <v>500</v>
      </c>
      <c r="E353" s="14">
        <f t="shared" si="50"/>
        <v>120</v>
      </c>
      <c r="F353" s="18">
        <f t="shared" si="46"/>
        <v>0.26</v>
      </c>
      <c r="G353" s="18">
        <f t="shared" si="47"/>
        <v>0.26</v>
      </c>
    </row>
    <row r="354" spans="1:7" ht="5" customHeight="1" x14ac:dyDescent="0.35">
      <c r="A354" s="7">
        <f t="shared" si="48"/>
        <v>44902</v>
      </c>
      <c r="B354" s="13">
        <f t="shared" si="45"/>
        <v>4</v>
      </c>
      <c r="C354" t="s">
        <v>44</v>
      </c>
      <c r="D354" s="14">
        <f t="shared" si="49"/>
        <v>500</v>
      </c>
      <c r="E354" s="14">
        <f t="shared" si="50"/>
        <v>120</v>
      </c>
      <c r="F354" s="18">
        <f t="shared" si="46"/>
        <v>0.26</v>
      </c>
      <c r="G354" s="18">
        <f t="shared" si="47"/>
        <v>0.26</v>
      </c>
    </row>
    <row r="355" spans="1:7" ht="5" customHeight="1" x14ac:dyDescent="0.35">
      <c r="A355" s="7">
        <f t="shared" si="48"/>
        <v>44903</v>
      </c>
      <c r="B355" s="13">
        <f t="shared" si="45"/>
        <v>5</v>
      </c>
      <c r="C355" t="s">
        <v>44</v>
      </c>
      <c r="D355" s="14">
        <f t="shared" si="49"/>
        <v>525</v>
      </c>
      <c r="E355" s="14">
        <f t="shared" si="50"/>
        <v>130</v>
      </c>
      <c r="F355" s="18">
        <f t="shared" si="46"/>
        <v>0.23</v>
      </c>
      <c r="G355" s="18">
        <f t="shared" si="47"/>
        <v>0.23</v>
      </c>
    </row>
    <row r="356" spans="1:7" ht="5" customHeight="1" x14ac:dyDescent="0.35">
      <c r="A356" s="7">
        <f t="shared" si="48"/>
        <v>44904</v>
      </c>
      <c r="B356" s="13">
        <f t="shared" si="45"/>
        <v>6</v>
      </c>
      <c r="C356" t="s">
        <v>44</v>
      </c>
      <c r="D356" s="14">
        <f t="shared" si="49"/>
        <v>550</v>
      </c>
      <c r="E356" s="14">
        <f t="shared" si="50"/>
        <v>150</v>
      </c>
      <c r="F356" s="18">
        <f t="shared" si="46"/>
        <v>0.19</v>
      </c>
      <c r="G356" s="18">
        <f t="shared" si="47"/>
        <v>0.19</v>
      </c>
    </row>
    <row r="357" spans="1:7" ht="5" customHeight="1" x14ac:dyDescent="0.35">
      <c r="A357" s="7">
        <f t="shared" si="48"/>
        <v>44905</v>
      </c>
      <c r="B357" s="13">
        <f t="shared" si="45"/>
        <v>7</v>
      </c>
      <c r="C357" t="s">
        <v>44</v>
      </c>
      <c r="D357" s="14">
        <f t="shared" si="49"/>
        <v>550</v>
      </c>
      <c r="E357" s="14">
        <f t="shared" si="50"/>
        <v>150</v>
      </c>
      <c r="F357" s="18">
        <f t="shared" si="46"/>
        <v>0.19</v>
      </c>
      <c r="G357" s="18">
        <f t="shared" si="47"/>
        <v>0.19</v>
      </c>
    </row>
    <row r="358" spans="1:7" ht="5" customHeight="1" x14ac:dyDescent="0.35">
      <c r="A358" s="7">
        <f t="shared" si="48"/>
        <v>44906</v>
      </c>
      <c r="B358" s="13">
        <f t="shared" si="45"/>
        <v>1</v>
      </c>
      <c r="C358" t="s">
        <v>44</v>
      </c>
      <c r="D358" s="14">
        <f t="shared" si="49"/>
        <v>525</v>
      </c>
      <c r="E358" s="14">
        <f t="shared" si="50"/>
        <v>130</v>
      </c>
      <c r="F358" s="18">
        <f t="shared" si="46"/>
        <v>0.23</v>
      </c>
      <c r="G358" s="18">
        <f t="shared" si="47"/>
        <v>0.23</v>
      </c>
    </row>
    <row r="359" spans="1:7" ht="5" customHeight="1" x14ac:dyDescent="0.35">
      <c r="A359" s="7">
        <f t="shared" si="48"/>
        <v>44907</v>
      </c>
      <c r="B359" s="13">
        <f t="shared" si="45"/>
        <v>2</v>
      </c>
      <c r="C359" t="s">
        <v>44</v>
      </c>
      <c r="D359" s="14">
        <f t="shared" si="49"/>
        <v>500</v>
      </c>
      <c r="E359" s="14">
        <f t="shared" si="50"/>
        <v>120</v>
      </c>
      <c r="F359" s="18">
        <f t="shared" si="46"/>
        <v>0.26</v>
      </c>
      <c r="G359" s="18">
        <f t="shared" si="47"/>
        <v>0.26</v>
      </c>
    </row>
    <row r="360" spans="1:7" ht="5" customHeight="1" x14ac:dyDescent="0.35">
      <c r="A360" s="7">
        <f t="shared" si="48"/>
        <v>44908</v>
      </c>
      <c r="B360" s="13">
        <f t="shared" si="45"/>
        <v>3</v>
      </c>
      <c r="C360" t="s">
        <v>44</v>
      </c>
      <c r="D360" s="14">
        <f t="shared" si="49"/>
        <v>500</v>
      </c>
      <c r="E360" s="14">
        <f t="shared" si="50"/>
        <v>120</v>
      </c>
      <c r="F360" s="18">
        <f t="shared" si="46"/>
        <v>0.26</v>
      </c>
      <c r="G360" s="18">
        <f t="shared" si="47"/>
        <v>0.26</v>
      </c>
    </row>
    <row r="361" spans="1:7" ht="5" customHeight="1" x14ac:dyDescent="0.35">
      <c r="A361" s="7">
        <f t="shared" si="48"/>
        <v>44909</v>
      </c>
      <c r="B361" s="13">
        <f t="shared" si="45"/>
        <v>4</v>
      </c>
      <c r="C361" t="s">
        <v>44</v>
      </c>
      <c r="D361" s="14">
        <f t="shared" si="49"/>
        <v>500</v>
      </c>
      <c r="E361" s="14">
        <f t="shared" si="50"/>
        <v>120</v>
      </c>
      <c r="F361" s="18">
        <f t="shared" si="46"/>
        <v>0.26</v>
      </c>
      <c r="G361" s="18">
        <f t="shared" si="47"/>
        <v>0.26</v>
      </c>
    </row>
    <row r="362" spans="1:7" ht="5" customHeight="1" x14ac:dyDescent="0.35">
      <c r="A362" s="7">
        <f t="shared" si="48"/>
        <v>44910</v>
      </c>
      <c r="B362" s="13">
        <f t="shared" si="45"/>
        <v>5</v>
      </c>
      <c r="C362" t="s">
        <v>44</v>
      </c>
      <c r="D362" s="14">
        <f t="shared" si="49"/>
        <v>525</v>
      </c>
      <c r="E362" s="14">
        <f t="shared" si="50"/>
        <v>130</v>
      </c>
      <c r="F362" s="18">
        <f t="shared" si="46"/>
        <v>0.23</v>
      </c>
      <c r="G362" s="18">
        <f t="shared" si="47"/>
        <v>0.23</v>
      </c>
    </row>
    <row r="363" spans="1:7" ht="5" customHeight="1" x14ac:dyDescent="0.35">
      <c r="A363" s="7">
        <f t="shared" si="48"/>
        <v>44911</v>
      </c>
      <c r="B363" s="13">
        <f t="shared" si="45"/>
        <v>6</v>
      </c>
      <c r="C363" t="s">
        <v>44</v>
      </c>
      <c r="D363" s="14">
        <f t="shared" si="49"/>
        <v>550</v>
      </c>
      <c r="E363" s="14">
        <f t="shared" si="50"/>
        <v>150</v>
      </c>
      <c r="F363" s="18">
        <f t="shared" si="46"/>
        <v>0.19</v>
      </c>
      <c r="G363" s="18">
        <f t="shared" si="47"/>
        <v>0.19</v>
      </c>
    </row>
    <row r="364" spans="1:7" ht="5" customHeight="1" x14ac:dyDescent="0.35">
      <c r="A364" s="7">
        <f t="shared" si="48"/>
        <v>44912</v>
      </c>
      <c r="B364" s="13">
        <f t="shared" si="45"/>
        <v>7</v>
      </c>
      <c r="C364" t="s">
        <v>44</v>
      </c>
      <c r="D364" s="14">
        <f t="shared" si="49"/>
        <v>550</v>
      </c>
      <c r="E364" s="14">
        <f t="shared" si="50"/>
        <v>150</v>
      </c>
      <c r="F364" s="18">
        <f t="shared" si="46"/>
        <v>0.19</v>
      </c>
      <c r="G364" s="18">
        <f t="shared" si="47"/>
        <v>0.19</v>
      </c>
    </row>
    <row r="365" spans="1:7" ht="5" customHeight="1" x14ac:dyDescent="0.35">
      <c r="A365" s="7">
        <f t="shared" si="48"/>
        <v>44913</v>
      </c>
      <c r="B365" s="13">
        <f t="shared" si="45"/>
        <v>1</v>
      </c>
      <c r="C365" t="s">
        <v>44</v>
      </c>
      <c r="D365" s="14">
        <f t="shared" si="49"/>
        <v>525</v>
      </c>
      <c r="E365" s="14">
        <f t="shared" si="50"/>
        <v>130</v>
      </c>
      <c r="F365" s="18">
        <f t="shared" si="46"/>
        <v>0.23</v>
      </c>
      <c r="G365" s="18">
        <f t="shared" si="47"/>
        <v>0.23</v>
      </c>
    </row>
    <row r="366" spans="1:7" ht="5" customHeight="1" x14ac:dyDescent="0.35">
      <c r="A366" s="7">
        <f t="shared" si="48"/>
        <v>44914</v>
      </c>
      <c r="B366" s="13">
        <f t="shared" si="45"/>
        <v>2</v>
      </c>
      <c r="C366" t="s">
        <v>43</v>
      </c>
      <c r="D366" s="14">
        <f t="shared" si="49"/>
        <v>630</v>
      </c>
      <c r="E366" s="14">
        <f t="shared" si="50"/>
        <v>180</v>
      </c>
      <c r="F366" s="18">
        <f t="shared" si="46"/>
        <v>7.0000000000000007E-2</v>
      </c>
      <c r="G366" s="18">
        <f t="shared" si="47"/>
        <v>7.0000000000000007E-2</v>
      </c>
    </row>
    <row r="367" spans="1:7" ht="5" customHeight="1" x14ac:dyDescent="0.35">
      <c r="A367" s="7">
        <f t="shared" si="48"/>
        <v>44915</v>
      </c>
      <c r="B367" s="13">
        <f t="shared" si="45"/>
        <v>3</v>
      </c>
      <c r="C367" t="s">
        <v>43</v>
      </c>
      <c r="D367" s="14">
        <f t="shared" si="49"/>
        <v>630</v>
      </c>
      <c r="E367" s="14">
        <f t="shared" si="50"/>
        <v>180</v>
      </c>
      <c r="F367" s="18">
        <f t="shared" si="46"/>
        <v>7.0000000000000007E-2</v>
      </c>
      <c r="G367" s="18">
        <f t="shared" si="47"/>
        <v>7.0000000000000007E-2</v>
      </c>
    </row>
    <row r="368" spans="1:7" ht="5" customHeight="1" x14ac:dyDescent="0.35">
      <c r="A368" s="7">
        <f t="shared" si="48"/>
        <v>44916</v>
      </c>
      <c r="B368" s="13">
        <f t="shared" si="45"/>
        <v>4</v>
      </c>
      <c r="C368" t="s">
        <v>43</v>
      </c>
      <c r="D368" s="14">
        <f t="shared" si="49"/>
        <v>630</v>
      </c>
      <c r="E368" s="14">
        <f t="shared" si="50"/>
        <v>180</v>
      </c>
      <c r="F368" s="18">
        <f t="shared" si="46"/>
        <v>7.0000000000000007E-2</v>
      </c>
      <c r="G368" s="18">
        <f t="shared" si="47"/>
        <v>7.0000000000000007E-2</v>
      </c>
    </row>
    <row r="369" spans="1:7" ht="5" customHeight="1" x14ac:dyDescent="0.35">
      <c r="A369" s="7">
        <f t="shared" si="48"/>
        <v>44917</v>
      </c>
      <c r="B369" s="13">
        <f t="shared" si="45"/>
        <v>5</v>
      </c>
      <c r="C369" t="s">
        <v>43</v>
      </c>
      <c r="D369" s="14">
        <f t="shared" si="49"/>
        <v>650</v>
      </c>
      <c r="E369" s="14">
        <f t="shared" si="50"/>
        <v>180</v>
      </c>
      <c r="F369" s="18">
        <f t="shared" si="46"/>
        <v>0.04</v>
      </c>
      <c r="G369" s="18">
        <f t="shared" si="47"/>
        <v>0.04</v>
      </c>
    </row>
    <row r="370" spans="1:7" ht="5" customHeight="1" x14ac:dyDescent="0.35">
      <c r="A370" s="7">
        <f t="shared" si="48"/>
        <v>44918</v>
      </c>
      <c r="B370" s="13">
        <f t="shared" si="45"/>
        <v>6</v>
      </c>
      <c r="C370" t="s">
        <v>43</v>
      </c>
      <c r="D370" s="14">
        <f t="shared" si="49"/>
        <v>680</v>
      </c>
      <c r="E370" s="14">
        <f t="shared" si="50"/>
        <v>200</v>
      </c>
      <c r="F370" s="18">
        <f t="shared" si="46"/>
        <v>0</v>
      </c>
      <c r="G370" s="18">
        <f t="shared" si="47"/>
        <v>0</v>
      </c>
    </row>
    <row r="371" spans="1:7" ht="5" customHeight="1" x14ac:dyDescent="0.35">
      <c r="A371" s="7">
        <f t="shared" si="48"/>
        <v>44919</v>
      </c>
      <c r="B371" s="13">
        <f t="shared" si="45"/>
        <v>7</v>
      </c>
      <c r="C371" t="s">
        <v>43</v>
      </c>
      <c r="D371" s="14">
        <f t="shared" si="49"/>
        <v>680</v>
      </c>
      <c r="E371" s="14">
        <f t="shared" si="50"/>
        <v>200</v>
      </c>
      <c r="F371" s="18">
        <f t="shared" si="46"/>
        <v>0</v>
      </c>
      <c r="G371" s="18">
        <f t="shared" si="47"/>
        <v>0</v>
      </c>
    </row>
    <row r="372" spans="1:7" ht="5" customHeight="1" x14ac:dyDescent="0.35">
      <c r="A372" s="7">
        <f t="shared" si="48"/>
        <v>44920</v>
      </c>
      <c r="B372" s="13">
        <f t="shared" si="45"/>
        <v>1</v>
      </c>
      <c r="C372" t="s">
        <v>43</v>
      </c>
      <c r="D372" s="14">
        <f t="shared" si="49"/>
        <v>650</v>
      </c>
      <c r="E372" s="14">
        <f t="shared" si="50"/>
        <v>180</v>
      </c>
      <c r="F372" s="18">
        <f t="shared" si="46"/>
        <v>0.04</v>
      </c>
      <c r="G372" s="18">
        <f t="shared" si="47"/>
        <v>0.04</v>
      </c>
    </row>
    <row r="373" spans="1:7" ht="5" customHeight="1" x14ac:dyDescent="0.35">
      <c r="A373" s="7">
        <f t="shared" si="48"/>
        <v>44921</v>
      </c>
      <c r="B373" s="13">
        <f t="shared" si="45"/>
        <v>2</v>
      </c>
      <c r="C373" t="s">
        <v>43</v>
      </c>
      <c r="D373" s="14">
        <f t="shared" si="49"/>
        <v>630</v>
      </c>
      <c r="E373" s="14">
        <f t="shared" si="50"/>
        <v>180</v>
      </c>
      <c r="F373" s="18">
        <f t="shared" si="46"/>
        <v>7.0000000000000007E-2</v>
      </c>
      <c r="G373" s="18">
        <f t="shared" si="47"/>
        <v>7.0000000000000007E-2</v>
      </c>
    </row>
    <row r="374" spans="1:7" ht="5" customHeight="1" x14ac:dyDescent="0.35">
      <c r="A374" s="7">
        <f t="shared" si="48"/>
        <v>44922</v>
      </c>
      <c r="B374" s="13">
        <f t="shared" si="45"/>
        <v>3</v>
      </c>
      <c r="C374" t="s">
        <v>43</v>
      </c>
      <c r="D374" s="14">
        <f t="shared" si="49"/>
        <v>630</v>
      </c>
      <c r="E374" s="14">
        <f t="shared" si="50"/>
        <v>180</v>
      </c>
      <c r="F374" s="18">
        <f t="shared" si="46"/>
        <v>7.0000000000000007E-2</v>
      </c>
      <c r="G374" s="18">
        <f t="shared" si="47"/>
        <v>7.0000000000000007E-2</v>
      </c>
    </row>
    <row r="375" spans="1:7" ht="5" customHeight="1" x14ac:dyDescent="0.35">
      <c r="A375" s="7">
        <f t="shared" si="48"/>
        <v>44923</v>
      </c>
      <c r="B375" s="13">
        <f t="shared" si="45"/>
        <v>4</v>
      </c>
      <c r="C375" t="s">
        <v>43</v>
      </c>
      <c r="D375" s="14">
        <f t="shared" si="49"/>
        <v>630</v>
      </c>
      <c r="E375" s="14">
        <f t="shared" si="50"/>
        <v>180</v>
      </c>
      <c r="F375" s="18">
        <f t="shared" si="46"/>
        <v>7.0000000000000007E-2</v>
      </c>
      <c r="G375" s="18">
        <f t="shared" si="47"/>
        <v>7.0000000000000007E-2</v>
      </c>
    </row>
    <row r="376" spans="1:7" ht="5" customHeight="1" x14ac:dyDescent="0.35">
      <c r="A376" s="7">
        <f t="shared" si="48"/>
        <v>44924</v>
      </c>
      <c r="B376" s="13">
        <f t="shared" si="45"/>
        <v>5</v>
      </c>
      <c r="C376" t="s">
        <v>43</v>
      </c>
      <c r="D376" s="14">
        <f t="shared" si="49"/>
        <v>650</v>
      </c>
      <c r="E376" s="14">
        <f t="shared" si="50"/>
        <v>180</v>
      </c>
      <c r="F376" s="18">
        <f t="shared" si="46"/>
        <v>0.04</v>
      </c>
      <c r="G376" s="18">
        <f t="shared" si="47"/>
        <v>0.04</v>
      </c>
    </row>
    <row r="377" spans="1:7" ht="5" customHeight="1" x14ac:dyDescent="0.35">
      <c r="A377" s="7">
        <f t="shared" si="48"/>
        <v>44925</v>
      </c>
      <c r="B377" s="13">
        <f t="shared" si="45"/>
        <v>6</v>
      </c>
      <c r="C377" t="s">
        <v>43</v>
      </c>
      <c r="D377" s="14">
        <f t="shared" si="49"/>
        <v>680</v>
      </c>
      <c r="E377" s="14">
        <f t="shared" si="50"/>
        <v>200</v>
      </c>
      <c r="F377" s="18">
        <f t="shared" si="46"/>
        <v>0</v>
      </c>
      <c r="G377" s="18">
        <f t="shared" si="47"/>
        <v>0</v>
      </c>
    </row>
    <row r="378" spans="1:7" ht="5" customHeight="1" x14ac:dyDescent="0.35">
      <c r="A378" s="7">
        <f t="shared" si="48"/>
        <v>44926</v>
      </c>
      <c r="B378" s="13">
        <f t="shared" si="45"/>
        <v>7</v>
      </c>
      <c r="C378" t="s">
        <v>43</v>
      </c>
      <c r="D378" s="14">
        <f t="shared" si="49"/>
        <v>680</v>
      </c>
      <c r="E378" s="14">
        <f t="shared" si="50"/>
        <v>200</v>
      </c>
      <c r="F378" s="18">
        <f t="shared" si="46"/>
        <v>0</v>
      </c>
      <c r="G378" s="18">
        <f t="shared" si="47"/>
        <v>0</v>
      </c>
    </row>
    <row r="379" spans="1:7" ht="5" customHeight="1" x14ac:dyDescent="0.35">
      <c r="A379" s="7">
        <f t="shared" si="48"/>
        <v>44927</v>
      </c>
      <c r="B379" s="13">
        <f t="shared" si="45"/>
        <v>1</v>
      </c>
      <c r="C379" t="s">
        <v>43</v>
      </c>
      <c r="D379" s="14">
        <f>1.05*(IF(B379=1,VLOOKUP(C379,$B$5:$I$8,8),IF(B379=2,VLOOKUP(C379,$B$5:$I$8,2),IF(B379=3,VLOOKUP(C379,$B$5:$I$8,3),IF(B379=4,VLOOKUP(C379,$B$5:$I$8,4),IF(B379=5,VLOOKUP(C379,$B$5:$I$8,5),IF(B379=6,VLOOKUP(C379,$B$5:$I$8,6),IF(B379=7,VLOOKUP(C379,$B$5:$I$8,7),0))))))))</f>
        <v>682.5</v>
      </c>
      <c r="E379" s="14">
        <f>1.05*(IF(B379=1,VLOOKUP(C379,$J$5:$Q$8,8),IF(B379=2,VLOOKUP(C379,$J$5:$Q$8,2),IF(B379=3,VLOOKUP(C379,$J$5:$Q$8,3),IF(B379=4,VLOOKUP(C379,$J$5:$Q$8,4),IF(B379=5,VLOOKUP(C379,$J$5:$Q$8,5),IF(B379=6,VLOOKUP(C379,$J$5:$Q$8,6),IF(B379=7,VLOOKUP(C379,$J$5:$Q$8,7),0))))))))</f>
        <v>189</v>
      </c>
      <c r="F379" s="18">
        <f t="shared" si="46"/>
        <v>0</v>
      </c>
      <c r="G379" s="18">
        <f t="shared" si="47"/>
        <v>0</v>
      </c>
    </row>
    <row r="380" spans="1:7" ht="5" customHeight="1" x14ac:dyDescent="0.35">
      <c r="A380" s="7">
        <f t="shared" si="48"/>
        <v>44928</v>
      </c>
      <c r="B380" s="13">
        <f t="shared" si="45"/>
        <v>2</v>
      </c>
      <c r="C380" t="s">
        <v>43</v>
      </c>
      <c r="D380" s="14">
        <f t="shared" ref="D380:D443" si="51">1.05*(IF(B380=1,VLOOKUP(C380,$B$5:$I$8,8),IF(B380=2,VLOOKUP(C380,$B$5:$I$8,2),IF(B380=3,VLOOKUP(C380,$B$5:$I$8,3),IF(B380=4,VLOOKUP(C380,$B$5:$I$8,4),IF(B380=5,VLOOKUP(C380,$B$5:$I$8,5),IF(B380=6,VLOOKUP(C380,$B$5:$I$8,6),IF(B380=7,VLOOKUP(C380,$B$5:$I$8,7),0))))))))</f>
        <v>661.5</v>
      </c>
      <c r="E380" s="14">
        <f t="shared" ref="E380:E443" si="52">1.05*(IF(B380=1,VLOOKUP(C380,$J$5:$Q$8,8),IF(B380=2,VLOOKUP(C380,$J$5:$Q$8,2),IF(B380=3,VLOOKUP(C380,$J$5:$Q$8,3),IF(B380=4,VLOOKUP(C380,$J$5:$Q$8,4),IF(B380=5,VLOOKUP(C380,$J$5:$Q$8,5),IF(B380=6,VLOOKUP(C380,$J$5:$Q$8,6),IF(B380=7,VLOOKUP(C380,$J$5:$Q$8,7),0))))))))</f>
        <v>189</v>
      </c>
      <c r="F380" s="18">
        <f t="shared" si="46"/>
        <v>0.03</v>
      </c>
      <c r="G380" s="18">
        <f t="shared" si="47"/>
        <v>0.03</v>
      </c>
    </row>
    <row r="381" spans="1:7" ht="5" customHeight="1" x14ac:dyDescent="0.35">
      <c r="A381" s="7">
        <f t="shared" si="48"/>
        <v>44929</v>
      </c>
      <c r="B381" s="13">
        <f t="shared" si="45"/>
        <v>3</v>
      </c>
      <c r="C381" t="s">
        <v>43</v>
      </c>
      <c r="D381" s="14">
        <f t="shared" si="51"/>
        <v>661.5</v>
      </c>
      <c r="E381" s="14">
        <f t="shared" si="52"/>
        <v>189</v>
      </c>
      <c r="F381" s="18">
        <f t="shared" si="46"/>
        <v>0.03</v>
      </c>
      <c r="G381" s="18">
        <f t="shared" si="47"/>
        <v>0.03</v>
      </c>
    </row>
    <row r="382" spans="1:7" ht="5" customHeight="1" x14ac:dyDescent="0.35">
      <c r="A382" s="7">
        <f t="shared" si="48"/>
        <v>44930</v>
      </c>
      <c r="B382" s="13">
        <f t="shared" si="45"/>
        <v>4</v>
      </c>
      <c r="C382" t="s">
        <v>43</v>
      </c>
      <c r="D382" s="14">
        <f t="shared" si="51"/>
        <v>661.5</v>
      </c>
      <c r="E382" s="14">
        <f t="shared" si="52"/>
        <v>189</v>
      </c>
      <c r="F382" s="18">
        <f t="shared" si="46"/>
        <v>0.03</v>
      </c>
      <c r="G382" s="18">
        <f t="shared" si="47"/>
        <v>0.03</v>
      </c>
    </row>
    <row r="383" spans="1:7" ht="5" customHeight="1" x14ac:dyDescent="0.35">
      <c r="A383" s="7">
        <f t="shared" si="48"/>
        <v>44931</v>
      </c>
      <c r="B383" s="13">
        <f t="shared" si="45"/>
        <v>5</v>
      </c>
      <c r="C383" t="s">
        <v>44</v>
      </c>
      <c r="D383" s="14">
        <f t="shared" si="51"/>
        <v>551.25</v>
      </c>
      <c r="E383" s="14">
        <f t="shared" si="52"/>
        <v>136.5</v>
      </c>
      <c r="F383" s="18">
        <f t="shared" si="46"/>
        <v>0.19</v>
      </c>
      <c r="G383" s="18">
        <f t="shared" si="47"/>
        <v>0.19</v>
      </c>
    </row>
    <row r="384" spans="1:7" ht="5" customHeight="1" x14ac:dyDescent="0.35">
      <c r="A384" s="7">
        <f t="shared" si="48"/>
        <v>44932</v>
      </c>
      <c r="B384" s="13">
        <f t="shared" si="45"/>
        <v>6</v>
      </c>
      <c r="C384" t="s">
        <v>44</v>
      </c>
      <c r="D384" s="14">
        <f t="shared" si="51"/>
        <v>577.5</v>
      </c>
      <c r="E384" s="14">
        <f t="shared" si="52"/>
        <v>157.5</v>
      </c>
      <c r="F384" s="18">
        <f t="shared" si="46"/>
        <v>0.15</v>
      </c>
      <c r="G384" s="18">
        <f t="shared" si="47"/>
        <v>0.15</v>
      </c>
    </row>
    <row r="385" spans="1:7" ht="5" customHeight="1" x14ac:dyDescent="0.35">
      <c r="A385" s="7">
        <f t="shared" si="48"/>
        <v>44933</v>
      </c>
      <c r="B385" s="13">
        <f t="shared" si="45"/>
        <v>7</v>
      </c>
      <c r="C385" t="s">
        <v>44</v>
      </c>
      <c r="D385" s="14">
        <f t="shared" si="51"/>
        <v>577.5</v>
      </c>
      <c r="E385" s="14">
        <f t="shared" si="52"/>
        <v>157.5</v>
      </c>
      <c r="F385" s="18">
        <f t="shared" si="46"/>
        <v>0.15</v>
      </c>
      <c r="G385" s="18">
        <f t="shared" si="47"/>
        <v>0.15</v>
      </c>
    </row>
    <row r="386" spans="1:7" ht="5" customHeight="1" x14ac:dyDescent="0.35">
      <c r="A386" s="7">
        <f t="shared" si="48"/>
        <v>44934</v>
      </c>
      <c r="B386" s="13">
        <f t="shared" si="45"/>
        <v>1</v>
      </c>
      <c r="C386" t="s">
        <v>44</v>
      </c>
      <c r="D386" s="14">
        <f t="shared" si="51"/>
        <v>551.25</v>
      </c>
      <c r="E386" s="14">
        <f t="shared" si="52"/>
        <v>136.5</v>
      </c>
      <c r="F386" s="18">
        <f t="shared" si="46"/>
        <v>0.19</v>
      </c>
      <c r="G386" s="18">
        <f t="shared" si="47"/>
        <v>0.19</v>
      </c>
    </row>
    <row r="387" spans="1:7" ht="5" customHeight="1" x14ac:dyDescent="0.35">
      <c r="A387" s="7">
        <f t="shared" si="48"/>
        <v>44935</v>
      </c>
      <c r="B387" s="13">
        <f t="shared" si="45"/>
        <v>2</v>
      </c>
      <c r="C387" t="s">
        <v>44</v>
      </c>
      <c r="D387" s="14">
        <f t="shared" si="51"/>
        <v>525</v>
      </c>
      <c r="E387" s="14">
        <f t="shared" si="52"/>
        <v>126</v>
      </c>
      <c r="F387" s="18">
        <f t="shared" si="46"/>
        <v>0.23</v>
      </c>
      <c r="G387" s="18">
        <f t="shared" si="47"/>
        <v>0.23</v>
      </c>
    </row>
    <row r="388" spans="1:7" ht="5" customHeight="1" x14ac:dyDescent="0.35">
      <c r="A388" s="7">
        <f t="shared" si="48"/>
        <v>44936</v>
      </c>
      <c r="B388" s="13">
        <f t="shared" si="45"/>
        <v>3</v>
      </c>
      <c r="C388" t="s">
        <v>44</v>
      </c>
      <c r="D388" s="14">
        <f t="shared" si="51"/>
        <v>525</v>
      </c>
      <c r="E388" s="14">
        <f t="shared" si="52"/>
        <v>126</v>
      </c>
      <c r="F388" s="18">
        <f t="shared" si="46"/>
        <v>0.23</v>
      </c>
      <c r="G388" s="18">
        <f t="shared" si="47"/>
        <v>0.23</v>
      </c>
    </row>
    <row r="389" spans="1:7" ht="5" customHeight="1" x14ac:dyDescent="0.35">
      <c r="A389" s="7">
        <f t="shared" si="48"/>
        <v>44937</v>
      </c>
      <c r="B389" s="13">
        <f t="shared" si="45"/>
        <v>4</v>
      </c>
      <c r="C389" t="s">
        <v>44</v>
      </c>
      <c r="D389" s="14">
        <f t="shared" si="51"/>
        <v>525</v>
      </c>
      <c r="E389" s="14">
        <f t="shared" si="52"/>
        <v>126</v>
      </c>
      <c r="F389" s="18">
        <f t="shared" si="46"/>
        <v>0.23</v>
      </c>
      <c r="G389" s="18">
        <f t="shared" si="47"/>
        <v>0.23</v>
      </c>
    </row>
    <row r="390" spans="1:7" ht="5" customHeight="1" x14ac:dyDescent="0.35">
      <c r="A390" s="7">
        <f t="shared" si="48"/>
        <v>44938</v>
      </c>
      <c r="B390" s="13">
        <f t="shared" si="45"/>
        <v>5</v>
      </c>
      <c r="C390" t="s">
        <v>44</v>
      </c>
      <c r="D390" s="14">
        <f t="shared" si="51"/>
        <v>551.25</v>
      </c>
      <c r="E390" s="14">
        <f t="shared" si="52"/>
        <v>136.5</v>
      </c>
      <c r="F390" s="18">
        <f t="shared" si="46"/>
        <v>0.19</v>
      </c>
      <c r="G390" s="18">
        <f t="shared" si="47"/>
        <v>0.19</v>
      </c>
    </row>
    <row r="391" spans="1:7" ht="5" customHeight="1" x14ac:dyDescent="0.35">
      <c r="A391" s="7">
        <f t="shared" si="48"/>
        <v>44939</v>
      </c>
      <c r="B391" s="13">
        <f t="shared" si="45"/>
        <v>6</v>
      </c>
      <c r="C391" t="s">
        <v>44</v>
      </c>
      <c r="D391" s="14">
        <f t="shared" si="51"/>
        <v>577.5</v>
      </c>
      <c r="E391" s="14">
        <f t="shared" si="52"/>
        <v>157.5</v>
      </c>
      <c r="F391" s="18">
        <f t="shared" si="46"/>
        <v>0.15</v>
      </c>
      <c r="G391" s="18">
        <f t="shared" si="47"/>
        <v>0.15</v>
      </c>
    </row>
    <row r="392" spans="1:7" ht="5" customHeight="1" x14ac:dyDescent="0.35">
      <c r="A392" s="7">
        <f t="shared" si="48"/>
        <v>44940</v>
      </c>
      <c r="B392" s="13">
        <f t="shared" si="45"/>
        <v>7</v>
      </c>
      <c r="C392" t="s">
        <v>44</v>
      </c>
      <c r="D392" s="14">
        <f t="shared" si="51"/>
        <v>577.5</v>
      </c>
      <c r="E392" s="14">
        <f t="shared" si="52"/>
        <v>157.5</v>
      </c>
      <c r="F392" s="18">
        <f t="shared" si="46"/>
        <v>0.15</v>
      </c>
      <c r="G392" s="18">
        <f t="shared" si="47"/>
        <v>0.15</v>
      </c>
    </row>
    <row r="393" spans="1:7" ht="5" customHeight="1" x14ac:dyDescent="0.35">
      <c r="A393" s="7">
        <f t="shared" si="48"/>
        <v>44941</v>
      </c>
      <c r="B393" s="13">
        <f t="shared" si="45"/>
        <v>1</v>
      </c>
      <c r="C393" t="s">
        <v>44</v>
      </c>
      <c r="D393" s="14">
        <f t="shared" si="51"/>
        <v>551.25</v>
      </c>
      <c r="E393" s="14">
        <f t="shared" si="52"/>
        <v>136.5</v>
      </c>
      <c r="F393" s="18">
        <f t="shared" si="46"/>
        <v>0.19</v>
      </c>
      <c r="G393" s="18">
        <f t="shared" si="47"/>
        <v>0.19</v>
      </c>
    </row>
    <row r="394" spans="1:7" ht="5" customHeight="1" x14ac:dyDescent="0.35">
      <c r="A394" s="7">
        <f t="shared" si="48"/>
        <v>44942</v>
      </c>
      <c r="B394" s="13">
        <f t="shared" si="45"/>
        <v>2</v>
      </c>
      <c r="C394" t="s">
        <v>44</v>
      </c>
      <c r="D394" s="14">
        <f t="shared" si="51"/>
        <v>525</v>
      </c>
      <c r="E394" s="14">
        <f t="shared" si="52"/>
        <v>126</v>
      </c>
      <c r="F394" s="18">
        <f t="shared" si="46"/>
        <v>0.23</v>
      </c>
      <c r="G394" s="18">
        <f t="shared" si="47"/>
        <v>0.23</v>
      </c>
    </row>
    <row r="395" spans="1:7" ht="5" customHeight="1" x14ac:dyDescent="0.35">
      <c r="A395" s="7">
        <f t="shared" si="48"/>
        <v>44943</v>
      </c>
      <c r="B395" s="13">
        <f t="shared" si="45"/>
        <v>3</v>
      </c>
      <c r="C395" t="s">
        <v>44</v>
      </c>
      <c r="D395" s="14">
        <f t="shared" si="51"/>
        <v>525</v>
      </c>
      <c r="E395" s="14">
        <f t="shared" si="52"/>
        <v>126</v>
      </c>
      <c r="F395" s="18">
        <f t="shared" si="46"/>
        <v>0.23</v>
      </c>
      <c r="G395" s="18">
        <f t="shared" si="47"/>
        <v>0.23</v>
      </c>
    </row>
    <row r="396" spans="1:7" ht="5" customHeight="1" x14ac:dyDescent="0.35">
      <c r="A396" s="7">
        <f t="shared" si="48"/>
        <v>44944</v>
      </c>
      <c r="B396" s="13">
        <f t="shared" si="45"/>
        <v>4</v>
      </c>
      <c r="C396" t="s">
        <v>44</v>
      </c>
      <c r="D396" s="14">
        <f t="shared" si="51"/>
        <v>525</v>
      </c>
      <c r="E396" s="14">
        <f t="shared" si="52"/>
        <v>126</v>
      </c>
      <c r="F396" s="18">
        <f t="shared" si="46"/>
        <v>0.23</v>
      </c>
      <c r="G396" s="18">
        <f t="shared" si="47"/>
        <v>0.23</v>
      </c>
    </row>
    <row r="397" spans="1:7" ht="5" customHeight="1" x14ac:dyDescent="0.35">
      <c r="A397" s="7">
        <f t="shared" si="48"/>
        <v>44945</v>
      </c>
      <c r="B397" s="13">
        <f t="shared" si="45"/>
        <v>5</v>
      </c>
      <c r="C397" t="s">
        <v>44</v>
      </c>
      <c r="D397" s="14">
        <f t="shared" si="51"/>
        <v>551.25</v>
      </c>
      <c r="E397" s="14">
        <f t="shared" si="52"/>
        <v>136.5</v>
      </c>
      <c r="F397" s="18">
        <f t="shared" si="46"/>
        <v>0.19</v>
      </c>
      <c r="G397" s="18">
        <f t="shared" si="47"/>
        <v>0.19</v>
      </c>
    </row>
    <row r="398" spans="1:7" ht="5" customHeight="1" x14ac:dyDescent="0.35">
      <c r="A398" s="7">
        <f t="shared" si="48"/>
        <v>44946</v>
      </c>
      <c r="B398" s="13">
        <f t="shared" si="45"/>
        <v>6</v>
      </c>
      <c r="C398" t="s">
        <v>44</v>
      </c>
      <c r="D398" s="14">
        <f t="shared" si="51"/>
        <v>577.5</v>
      </c>
      <c r="E398" s="14">
        <f t="shared" si="52"/>
        <v>157.5</v>
      </c>
      <c r="F398" s="18">
        <f t="shared" si="46"/>
        <v>0.15</v>
      </c>
      <c r="G398" s="18">
        <f t="shared" si="47"/>
        <v>0.15</v>
      </c>
    </row>
    <row r="399" spans="1:7" ht="5" customHeight="1" x14ac:dyDescent="0.35">
      <c r="A399" s="7">
        <f t="shared" si="48"/>
        <v>44947</v>
      </c>
      <c r="B399" s="13">
        <f t="shared" ref="B399:B462" si="53">WEEKDAY(A399)</f>
        <v>7</v>
      </c>
      <c r="C399" t="s">
        <v>44</v>
      </c>
      <c r="D399" s="14">
        <f t="shared" si="51"/>
        <v>577.5</v>
      </c>
      <c r="E399" s="14">
        <f t="shared" si="52"/>
        <v>157.5</v>
      </c>
      <c r="F399" s="18">
        <f t="shared" ref="F399:F462" si="54">ROUND(1-(D399/$F$12),2)</f>
        <v>0.15</v>
      </c>
      <c r="G399" s="18">
        <f t="shared" ref="G399:G462" si="55">F399</f>
        <v>0.15</v>
      </c>
    </row>
    <row r="400" spans="1:7" ht="5" customHeight="1" x14ac:dyDescent="0.35">
      <c r="A400" s="7">
        <f t="shared" ref="A400:A426" si="56">A399+1</f>
        <v>44948</v>
      </c>
      <c r="B400" s="13">
        <f t="shared" si="53"/>
        <v>1</v>
      </c>
      <c r="C400" t="s">
        <v>44</v>
      </c>
      <c r="D400" s="14">
        <f t="shared" si="51"/>
        <v>551.25</v>
      </c>
      <c r="E400" s="14">
        <f t="shared" si="52"/>
        <v>136.5</v>
      </c>
      <c r="F400" s="18">
        <f t="shared" si="54"/>
        <v>0.19</v>
      </c>
      <c r="G400" s="18">
        <f t="shared" si="55"/>
        <v>0.19</v>
      </c>
    </row>
    <row r="401" spans="1:7" ht="5" customHeight="1" x14ac:dyDescent="0.35">
      <c r="A401" s="7">
        <f t="shared" si="56"/>
        <v>44949</v>
      </c>
      <c r="B401" s="13">
        <f t="shared" si="53"/>
        <v>2</v>
      </c>
      <c r="C401" t="s">
        <v>44</v>
      </c>
      <c r="D401" s="14">
        <f t="shared" si="51"/>
        <v>525</v>
      </c>
      <c r="E401" s="14">
        <f t="shared" si="52"/>
        <v>126</v>
      </c>
      <c r="F401" s="18">
        <f t="shared" si="54"/>
        <v>0.23</v>
      </c>
      <c r="G401" s="18">
        <f t="shared" si="55"/>
        <v>0.23</v>
      </c>
    </row>
    <row r="402" spans="1:7" ht="5" customHeight="1" x14ac:dyDescent="0.35">
      <c r="A402" s="7">
        <f t="shared" si="56"/>
        <v>44950</v>
      </c>
      <c r="B402" s="13">
        <f t="shared" si="53"/>
        <v>3</v>
      </c>
      <c r="C402" t="s">
        <v>44</v>
      </c>
      <c r="D402" s="14">
        <f t="shared" si="51"/>
        <v>525</v>
      </c>
      <c r="E402" s="14">
        <f t="shared" si="52"/>
        <v>126</v>
      </c>
      <c r="F402" s="18">
        <f t="shared" si="54"/>
        <v>0.23</v>
      </c>
      <c r="G402" s="18">
        <f t="shared" si="55"/>
        <v>0.23</v>
      </c>
    </row>
    <row r="403" spans="1:7" ht="5" customHeight="1" x14ac:dyDescent="0.35">
      <c r="A403" s="7">
        <f t="shared" si="56"/>
        <v>44951</v>
      </c>
      <c r="B403" s="13">
        <f t="shared" si="53"/>
        <v>4</v>
      </c>
      <c r="C403" t="s">
        <v>44</v>
      </c>
      <c r="D403" s="14">
        <f t="shared" si="51"/>
        <v>525</v>
      </c>
      <c r="E403" s="14">
        <f t="shared" si="52"/>
        <v>126</v>
      </c>
      <c r="F403" s="18">
        <f t="shared" si="54"/>
        <v>0.23</v>
      </c>
      <c r="G403" s="18">
        <f t="shared" si="55"/>
        <v>0.23</v>
      </c>
    </row>
    <row r="404" spans="1:7" ht="5" customHeight="1" x14ac:dyDescent="0.35">
      <c r="A404" s="7">
        <f t="shared" si="56"/>
        <v>44952</v>
      </c>
      <c r="B404" s="13">
        <f t="shared" si="53"/>
        <v>5</v>
      </c>
      <c r="C404" t="s">
        <v>44</v>
      </c>
      <c r="D404" s="14">
        <f t="shared" si="51"/>
        <v>551.25</v>
      </c>
      <c r="E404" s="14">
        <f t="shared" si="52"/>
        <v>136.5</v>
      </c>
      <c r="F404" s="18">
        <f t="shared" si="54"/>
        <v>0.19</v>
      </c>
      <c r="G404" s="18">
        <f t="shared" si="55"/>
        <v>0.19</v>
      </c>
    </row>
    <row r="405" spans="1:7" ht="5" customHeight="1" x14ac:dyDescent="0.35">
      <c r="A405" s="7">
        <f t="shared" si="56"/>
        <v>44953</v>
      </c>
      <c r="B405" s="13">
        <f t="shared" si="53"/>
        <v>6</v>
      </c>
      <c r="C405" t="s">
        <v>44</v>
      </c>
      <c r="D405" s="14">
        <f t="shared" si="51"/>
        <v>577.5</v>
      </c>
      <c r="E405" s="14">
        <f t="shared" si="52"/>
        <v>157.5</v>
      </c>
      <c r="F405" s="18">
        <f t="shared" si="54"/>
        <v>0.15</v>
      </c>
      <c r="G405" s="18">
        <f t="shared" si="55"/>
        <v>0.15</v>
      </c>
    </row>
    <row r="406" spans="1:7" ht="5" customHeight="1" x14ac:dyDescent="0.35">
      <c r="A406" s="7">
        <f t="shared" si="56"/>
        <v>44954</v>
      </c>
      <c r="B406" s="13">
        <f t="shared" si="53"/>
        <v>7</v>
      </c>
      <c r="C406" t="s">
        <v>44</v>
      </c>
      <c r="D406" s="14">
        <f t="shared" si="51"/>
        <v>577.5</v>
      </c>
      <c r="E406" s="14">
        <f t="shared" si="52"/>
        <v>157.5</v>
      </c>
      <c r="F406" s="18">
        <f t="shared" si="54"/>
        <v>0.15</v>
      </c>
      <c r="G406" s="18">
        <f t="shared" si="55"/>
        <v>0.15</v>
      </c>
    </row>
    <row r="407" spans="1:7" ht="5" customHeight="1" x14ac:dyDescent="0.35">
      <c r="A407" s="7">
        <f t="shared" si="56"/>
        <v>44955</v>
      </c>
      <c r="B407" s="13">
        <f t="shared" si="53"/>
        <v>1</v>
      </c>
      <c r="C407" t="s">
        <v>44</v>
      </c>
      <c r="D407" s="14">
        <f t="shared" si="51"/>
        <v>551.25</v>
      </c>
      <c r="E407" s="14">
        <f t="shared" si="52"/>
        <v>136.5</v>
      </c>
      <c r="F407" s="18">
        <f t="shared" si="54"/>
        <v>0.19</v>
      </c>
      <c r="G407" s="18">
        <f t="shared" si="55"/>
        <v>0.19</v>
      </c>
    </row>
    <row r="408" spans="1:7" ht="5" customHeight="1" x14ac:dyDescent="0.35">
      <c r="A408" s="7">
        <f t="shared" si="56"/>
        <v>44956</v>
      </c>
      <c r="B408" s="13">
        <f t="shared" si="53"/>
        <v>2</v>
      </c>
      <c r="C408" t="s">
        <v>44</v>
      </c>
      <c r="D408" s="14">
        <f t="shared" si="51"/>
        <v>525</v>
      </c>
      <c r="E408" s="14">
        <f t="shared" si="52"/>
        <v>126</v>
      </c>
      <c r="F408" s="18">
        <f t="shared" si="54"/>
        <v>0.23</v>
      </c>
      <c r="G408" s="18">
        <f t="shared" si="55"/>
        <v>0.23</v>
      </c>
    </row>
    <row r="409" spans="1:7" ht="5" customHeight="1" x14ac:dyDescent="0.35">
      <c r="A409" s="7">
        <f t="shared" si="56"/>
        <v>44957</v>
      </c>
      <c r="B409" s="13">
        <f t="shared" si="53"/>
        <v>3</v>
      </c>
      <c r="C409" t="s">
        <v>44</v>
      </c>
      <c r="D409" s="14">
        <f t="shared" si="51"/>
        <v>525</v>
      </c>
      <c r="E409" s="14">
        <f t="shared" si="52"/>
        <v>126</v>
      </c>
      <c r="F409" s="18">
        <f t="shared" si="54"/>
        <v>0.23</v>
      </c>
      <c r="G409" s="18">
        <f t="shared" si="55"/>
        <v>0.23</v>
      </c>
    </row>
    <row r="410" spans="1:7" ht="5" customHeight="1" x14ac:dyDescent="0.35">
      <c r="A410" s="7">
        <f t="shared" si="56"/>
        <v>44958</v>
      </c>
      <c r="B410" s="13">
        <f t="shared" si="53"/>
        <v>4</v>
      </c>
      <c r="C410" t="s">
        <v>44</v>
      </c>
      <c r="D410" s="14">
        <f t="shared" si="51"/>
        <v>525</v>
      </c>
      <c r="E410" s="14">
        <f t="shared" si="52"/>
        <v>126</v>
      </c>
      <c r="F410" s="18">
        <f t="shared" si="54"/>
        <v>0.23</v>
      </c>
      <c r="G410" s="18">
        <f t="shared" si="55"/>
        <v>0.23</v>
      </c>
    </row>
    <row r="411" spans="1:7" ht="5" customHeight="1" x14ac:dyDescent="0.35">
      <c r="A411" s="7">
        <f t="shared" si="56"/>
        <v>44959</v>
      </c>
      <c r="B411" s="13">
        <f t="shared" si="53"/>
        <v>5</v>
      </c>
      <c r="C411" t="s">
        <v>44</v>
      </c>
      <c r="D411" s="14">
        <f t="shared" si="51"/>
        <v>551.25</v>
      </c>
      <c r="E411" s="14">
        <f t="shared" si="52"/>
        <v>136.5</v>
      </c>
      <c r="F411" s="18">
        <f t="shared" si="54"/>
        <v>0.19</v>
      </c>
      <c r="G411" s="18">
        <f t="shared" si="55"/>
        <v>0.19</v>
      </c>
    </row>
    <row r="412" spans="1:7" ht="5" customHeight="1" x14ac:dyDescent="0.35">
      <c r="A412" s="7">
        <f t="shared" si="56"/>
        <v>44960</v>
      </c>
      <c r="B412" s="13">
        <f t="shared" si="53"/>
        <v>6</v>
      </c>
      <c r="C412" t="s">
        <v>44</v>
      </c>
      <c r="D412" s="14">
        <f t="shared" si="51"/>
        <v>577.5</v>
      </c>
      <c r="E412" s="14">
        <f t="shared" si="52"/>
        <v>157.5</v>
      </c>
      <c r="F412" s="18">
        <f t="shared" si="54"/>
        <v>0.15</v>
      </c>
      <c r="G412" s="18">
        <f t="shared" si="55"/>
        <v>0.15</v>
      </c>
    </row>
    <row r="413" spans="1:7" ht="5" customHeight="1" x14ac:dyDescent="0.35">
      <c r="A413" s="7">
        <f t="shared" si="56"/>
        <v>44961</v>
      </c>
      <c r="B413" s="13">
        <f t="shared" si="53"/>
        <v>7</v>
      </c>
      <c r="C413" t="s">
        <v>44</v>
      </c>
      <c r="D413" s="14">
        <f t="shared" si="51"/>
        <v>577.5</v>
      </c>
      <c r="E413" s="14">
        <f t="shared" si="52"/>
        <v>157.5</v>
      </c>
      <c r="F413" s="18">
        <f t="shared" si="54"/>
        <v>0.15</v>
      </c>
      <c r="G413" s="18">
        <f t="shared" si="55"/>
        <v>0.15</v>
      </c>
    </row>
    <row r="414" spans="1:7" ht="5" customHeight="1" x14ac:dyDescent="0.35">
      <c r="A414" s="7">
        <f t="shared" si="56"/>
        <v>44962</v>
      </c>
      <c r="B414" s="13">
        <f t="shared" si="53"/>
        <v>1</v>
      </c>
      <c r="C414" t="s">
        <v>44</v>
      </c>
      <c r="D414" s="14">
        <f t="shared" si="51"/>
        <v>551.25</v>
      </c>
      <c r="E414" s="14">
        <f t="shared" si="52"/>
        <v>136.5</v>
      </c>
      <c r="F414" s="18">
        <f t="shared" si="54"/>
        <v>0.19</v>
      </c>
      <c r="G414" s="18">
        <f t="shared" si="55"/>
        <v>0.19</v>
      </c>
    </row>
    <row r="415" spans="1:7" ht="5" customHeight="1" x14ac:dyDescent="0.35">
      <c r="A415" s="7">
        <f t="shared" si="56"/>
        <v>44963</v>
      </c>
      <c r="B415" s="13">
        <f t="shared" si="53"/>
        <v>2</v>
      </c>
      <c r="C415" t="s">
        <v>44</v>
      </c>
      <c r="D415" s="14">
        <f t="shared" si="51"/>
        <v>525</v>
      </c>
      <c r="E415" s="14">
        <f t="shared" si="52"/>
        <v>126</v>
      </c>
      <c r="F415" s="18">
        <f t="shared" si="54"/>
        <v>0.23</v>
      </c>
      <c r="G415" s="18">
        <f t="shared" si="55"/>
        <v>0.23</v>
      </c>
    </row>
    <row r="416" spans="1:7" ht="5" customHeight="1" x14ac:dyDescent="0.35">
      <c r="A416" s="7">
        <f t="shared" si="56"/>
        <v>44964</v>
      </c>
      <c r="B416" s="13">
        <f t="shared" si="53"/>
        <v>3</v>
      </c>
      <c r="C416" t="s">
        <v>44</v>
      </c>
      <c r="D416" s="14">
        <f t="shared" si="51"/>
        <v>525</v>
      </c>
      <c r="E416" s="14">
        <f t="shared" si="52"/>
        <v>126</v>
      </c>
      <c r="F416" s="18">
        <f t="shared" si="54"/>
        <v>0.23</v>
      </c>
      <c r="G416" s="18">
        <f t="shared" si="55"/>
        <v>0.23</v>
      </c>
    </row>
    <row r="417" spans="1:7" ht="5" customHeight="1" x14ac:dyDescent="0.35">
      <c r="A417" s="7">
        <f t="shared" si="56"/>
        <v>44965</v>
      </c>
      <c r="B417" s="13">
        <f t="shared" si="53"/>
        <v>4</v>
      </c>
      <c r="C417" t="s">
        <v>44</v>
      </c>
      <c r="D417" s="14">
        <f t="shared" si="51"/>
        <v>525</v>
      </c>
      <c r="E417" s="14">
        <f t="shared" si="52"/>
        <v>126</v>
      </c>
      <c r="F417" s="18">
        <f t="shared" si="54"/>
        <v>0.23</v>
      </c>
      <c r="G417" s="18">
        <f t="shared" si="55"/>
        <v>0.23</v>
      </c>
    </row>
    <row r="418" spans="1:7" ht="5" customHeight="1" x14ac:dyDescent="0.35">
      <c r="A418" s="7">
        <f t="shared" si="56"/>
        <v>44966</v>
      </c>
      <c r="B418" s="13">
        <f t="shared" si="53"/>
        <v>5</v>
      </c>
      <c r="C418" t="s">
        <v>44</v>
      </c>
      <c r="D418" s="14">
        <f t="shared" si="51"/>
        <v>551.25</v>
      </c>
      <c r="E418" s="14">
        <f t="shared" si="52"/>
        <v>136.5</v>
      </c>
      <c r="F418" s="18">
        <f t="shared" si="54"/>
        <v>0.19</v>
      </c>
      <c r="G418" s="18">
        <f t="shared" si="55"/>
        <v>0.19</v>
      </c>
    </row>
    <row r="419" spans="1:7" ht="5" customHeight="1" x14ac:dyDescent="0.35">
      <c r="A419" s="7">
        <f t="shared" si="56"/>
        <v>44967</v>
      </c>
      <c r="B419" s="13">
        <f t="shared" si="53"/>
        <v>6</v>
      </c>
      <c r="C419" t="s">
        <v>44</v>
      </c>
      <c r="D419" s="14">
        <f t="shared" si="51"/>
        <v>577.5</v>
      </c>
      <c r="E419" s="14">
        <f t="shared" si="52"/>
        <v>157.5</v>
      </c>
      <c r="F419" s="18">
        <f t="shared" si="54"/>
        <v>0.15</v>
      </c>
      <c r="G419" s="18">
        <f t="shared" si="55"/>
        <v>0.15</v>
      </c>
    </row>
    <row r="420" spans="1:7" ht="5" customHeight="1" x14ac:dyDescent="0.35">
      <c r="A420" s="7">
        <f t="shared" si="56"/>
        <v>44968</v>
      </c>
      <c r="B420" s="13">
        <f t="shared" si="53"/>
        <v>7</v>
      </c>
      <c r="C420" t="s">
        <v>44</v>
      </c>
      <c r="D420" s="14">
        <f t="shared" si="51"/>
        <v>577.5</v>
      </c>
      <c r="E420" s="14">
        <f t="shared" si="52"/>
        <v>157.5</v>
      </c>
      <c r="F420" s="18">
        <f t="shared" si="54"/>
        <v>0.15</v>
      </c>
      <c r="G420" s="18">
        <f t="shared" si="55"/>
        <v>0.15</v>
      </c>
    </row>
    <row r="421" spans="1:7" ht="5" customHeight="1" x14ac:dyDescent="0.35">
      <c r="A421" s="7">
        <f t="shared" si="56"/>
        <v>44969</v>
      </c>
      <c r="B421" s="13">
        <f t="shared" si="53"/>
        <v>1</v>
      </c>
      <c r="C421" t="s">
        <v>44</v>
      </c>
      <c r="D421" s="14">
        <f t="shared" si="51"/>
        <v>551.25</v>
      </c>
      <c r="E421" s="14">
        <f t="shared" si="52"/>
        <v>136.5</v>
      </c>
      <c r="F421" s="18">
        <f t="shared" si="54"/>
        <v>0.19</v>
      </c>
      <c r="G421" s="18">
        <f t="shared" si="55"/>
        <v>0.19</v>
      </c>
    </row>
    <row r="422" spans="1:7" ht="5" customHeight="1" x14ac:dyDescent="0.35">
      <c r="A422" s="7">
        <f t="shared" si="56"/>
        <v>44970</v>
      </c>
      <c r="B422" s="13">
        <f t="shared" si="53"/>
        <v>2</v>
      </c>
      <c r="C422" t="s">
        <v>44</v>
      </c>
      <c r="D422" s="14">
        <f t="shared" si="51"/>
        <v>525</v>
      </c>
      <c r="E422" s="14">
        <f t="shared" si="52"/>
        <v>126</v>
      </c>
      <c r="F422" s="18">
        <f t="shared" si="54"/>
        <v>0.23</v>
      </c>
      <c r="G422" s="18">
        <f t="shared" si="55"/>
        <v>0.23</v>
      </c>
    </row>
    <row r="423" spans="1:7" ht="5" customHeight="1" x14ac:dyDescent="0.35">
      <c r="A423" s="7">
        <f t="shared" si="56"/>
        <v>44971</v>
      </c>
      <c r="B423" s="13">
        <f t="shared" si="53"/>
        <v>3</v>
      </c>
      <c r="C423" t="s">
        <v>44</v>
      </c>
      <c r="D423" s="14">
        <f t="shared" si="51"/>
        <v>525</v>
      </c>
      <c r="E423" s="14">
        <f t="shared" si="52"/>
        <v>126</v>
      </c>
      <c r="F423" s="18">
        <f t="shared" si="54"/>
        <v>0.23</v>
      </c>
      <c r="G423" s="18">
        <f t="shared" si="55"/>
        <v>0.23</v>
      </c>
    </row>
    <row r="424" spans="1:7" ht="5" customHeight="1" x14ac:dyDescent="0.35">
      <c r="A424" s="7">
        <f t="shared" si="56"/>
        <v>44972</v>
      </c>
      <c r="B424" s="13">
        <f t="shared" si="53"/>
        <v>4</v>
      </c>
      <c r="C424" t="s">
        <v>44</v>
      </c>
      <c r="D424" s="14">
        <f t="shared" si="51"/>
        <v>525</v>
      </c>
      <c r="E424" s="14">
        <f t="shared" si="52"/>
        <v>126</v>
      </c>
      <c r="F424" s="18">
        <f t="shared" si="54"/>
        <v>0.23</v>
      </c>
      <c r="G424" s="18">
        <f t="shared" si="55"/>
        <v>0.23</v>
      </c>
    </row>
    <row r="425" spans="1:7" ht="5" customHeight="1" x14ac:dyDescent="0.35">
      <c r="A425" s="7">
        <f t="shared" si="56"/>
        <v>44973</v>
      </c>
      <c r="B425" s="13">
        <f t="shared" si="53"/>
        <v>5</v>
      </c>
      <c r="C425" t="s">
        <v>44</v>
      </c>
      <c r="D425" s="14">
        <f t="shared" si="51"/>
        <v>551.25</v>
      </c>
      <c r="E425" s="14">
        <f t="shared" si="52"/>
        <v>136.5</v>
      </c>
      <c r="F425" s="18">
        <f t="shared" si="54"/>
        <v>0.19</v>
      </c>
      <c r="G425" s="18">
        <f t="shared" si="55"/>
        <v>0.19</v>
      </c>
    </row>
    <row r="426" spans="1:7" ht="5" customHeight="1" x14ac:dyDescent="0.35">
      <c r="A426" s="7">
        <f t="shared" si="56"/>
        <v>44974</v>
      </c>
      <c r="B426" s="13">
        <f t="shared" si="53"/>
        <v>6</v>
      </c>
      <c r="C426" t="s">
        <v>44</v>
      </c>
      <c r="D426" s="14">
        <f t="shared" si="51"/>
        <v>577.5</v>
      </c>
      <c r="E426" s="14">
        <f t="shared" si="52"/>
        <v>157.5</v>
      </c>
      <c r="F426" s="18">
        <f t="shared" si="54"/>
        <v>0.15</v>
      </c>
      <c r="G426" s="18">
        <f t="shared" si="55"/>
        <v>0.15</v>
      </c>
    </row>
    <row r="427" spans="1:7" ht="5" customHeight="1" x14ac:dyDescent="0.35">
      <c r="A427" s="7">
        <f>A426+1</f>
        <v>44975</v>
      </c>
      <c r="B427" s="13">
        <f t="shared" si="53"/>
        <v>7</v>
      </c>
      <c r="C427" t="s">
        <v>44</v>
      </c>
      <c r="D427" s="14">
        <f t="shared" si="51"/>
        <v>577.5</v>
      </c>
      <c r="E427" s="14">
        <f t="shared" si="52"/>
        <v>157.5</v>
      </c>
      <c r="F427" s="18">
        <f t="shared" si="54"/>
        <v>0.15</v>
      </c>
      <c r="G427" s="18">
        <f t="shared" si="55"/>
        <v>0.15</v>
      </c>
    </row>
    <row r="428" spans="1:7" ht="5" customHeight="1" x14ac:dyDescent="0.35">
      <c r="A428" s="7">
        <f t="shared" ref="A428:A491" si="57">A427+1</f>
        <v>44976</v>
      </c>
      <c r="B428" s="13">
        <f t="shared" si="53"/>
        <v>1</v>
      </c>
      <c r="C428" t="s">
        <v>44</v>
      </c>
      <c r="D428" s="14">
        <f t="shared" si="51"/>
        <v>551.25</v>
      </c>
      <c r="E428" s="14">
        <f t="shared" si="52"/>
        <v>136.5</v>
      </c>
      <c r="F428" s="18">
        <f t="shared" si="54"/>
        <v>0.19</v>
      </c>
      <c r="G428" s="18">
        <f t="shared" si="55"/>
        <v>0.19</v>
      </c>
    </row>
    <row r="429" spans="1:7" ht="5" customHeight="1" x14ac:dyDescent="0.35">
      <c r="A429" s="7">
        <f t="shared" si="57"/>
        <v>44977</v>
      </c>
      <c r="B429" s="13">
        <f t="shared" si="53"/>
        <v>2</v>
      </c>
      <c r="C429" t="s">
        <v>44</v>
      </c>
      <c r="D429" s="14">
        <f t="shared" si="51"/>
        <v>525</v>
      </c>
      <c r="E429" s="14">
        <f t="shared" si="52"/>
        <v>126</v>
      </c>
      <c r="F429" s="18">
        <f t="shared" si="54"/>
        <v>0.23</v>
      </c>
      <c r="G429" s="18">
        <f t="shared" si="55"/>
        <v>0.23</v>
      </c>
    </row>
    <row r="430" spans="1:7" ht="5" customHeight="1" x14ac:dyDescent="0.35">
      <c r="A430" s="7">
        <f t="shared" si="57"/>
        <v>44978</v>
      </c>
      <c r="B430" s="13">
        <f t="shared" si="53"/>
        <v>3</v>
      </c>
      <c r="C430" t="s">
        <v>44</v>
      </c>
      <c r="D430" s="14">
        <f t="shared" si="51"/>
        <v>525</v>
      </c>
      <c r="E430" s="14">
        <f t="shared" si="52"/>
        <v>126</v>
      </c>
      <c r="F430" s="18">
        <f t="shared" si="54"/>
        <v>0.23</v>
      </c>
      <c r="G430" s="18">
        <f t="shared" si="55"/>
        <v>0.23</v>
      </c>
    </row>
    <row r="431" spans="1:7" ht="5" customHeight="1" x14ac:dyDescent="0.35">
      <c r="A431" s="7">
        <f t="shared" si="57"/>
        <v>44979</v>
      </c>
      <c r="B431" s="13">
        <f t="shared" si="53"/>
        <v>4</v>
      </c>
      <c r="C431" t="s">
        <v>44</v>
      </c>
      <c r="D431" s="14">
        <f t="shared" si="51"/>
        <v>525</v>
      </c>
      <c r="E431" s="14">
        <f t="shared" si="52"/>
        <v>126</v>
      </c>
      <c r="F431" s="18">
        <f t="shared" si="54"/>
        <v>0.23</v>
      </c>
      <c r="G431" s="18">
        <f t="shared" si="55"/>
        <v>0.23</v>
      </c>
    </row>
    <row r="432" spans="1:7" ht="5" customHeight="1" x14ac:dyDescent="0.35">
      <c r="A432" s="7">
        <f t="shared" si="57"/>
        <v>44980</v>
      </c>
      <c r="B432" s="13">
        <f t="shared" si="53"/>
        <v>5</v>
      </c>
      <c r="C432" t="s">
        <v>44</v>
      </c>
      <c r="D432" s="14">
        <f t="shared" si="51"/>
        <v>551.25</v>
      </c>
      <c r="E432" s="14">
        <f t="shared" si="52"/>
        <v>136.5</v>
      </c>
      <c r="F432" s="18">
        <f t="shared" si="54"/>
        <v>0.19</v>
      </c>
      <c r="G432" s="18">
        <f t="shared" si="55"/>
        <v>0.19</v>
      </c>
    </row>
    <row r="433" spans="1:7" ht="5" customHeight="1" x14ac:dyDescent="0.35">
      <c r="A433" s="7">
        <f t="shared" si="57"/>
        <v>44981</v>
      </c>
      <c r="B433" s="13">
        <f t="shared" si="53"/>
        <v>6</v>
      </c>
      <c r="C433" t="s">
        <v>44</v>
      </c>
      <c r="D433" s="14">
        <f t="shared" si="51"/>
        <v>577.5</v>
      </c>
      <c r="E433" s="14">
        <f t="shared" si="52"/>
        <v>157.5</v>
      </c>
      <c r="F433" s="18">
        <f t="shared" si="54"/>
        <v>0.15</v>
      </c>
      <c r="G433" s="18">
        <f t="shared" si="55"/>
        <v>0.15</v>
      </c>
    </row>
    <row r="434" spans="1:7" ht="5" customHeight="1" x14ac:dyDescent="0.35">
      <c r="A434" s="7">
        <f t="shared" si="57"/>
        <v>44982</v>
      </c>
      <c r="B434" s="13">
        <f t="shared" si="53"/>
        <v>7</v>
      </c>
      <c r="C434" t="s">
        <v>44</v>
      </c>
      <c r="D434" s="14">
        <f t="shared" si="51"/>
        <v>577.5</v>
      </c>
      <c r="E434" s="14">
        <f t="shared" si="52"/>
        <v>157.5</v>
      </c>
      <c r="F434" s="18">
        <f t="shared" si="54"/>
        <v>0.15</v>
      </c>
      <c r="G434" s="18">
        <f t="shared" si="55"/>
        <v>0.15</v>
      </c>
    </row>
    <row r="435" spans="1:7" ht="5" customHeight="1" x14ac:dyDescent="0.35">
      <c r="A435" s="7">
        <f t="shared" si="57"/>
        <v>44983</v>
      </c>
      <c r="B435" s="13">
        <f t="shared" si="53"/>
        <v>1</v>
      </c>
      <c r="C435" t="s">
        <v>44</v>
      </c>
      <c r="D435" s="14">
        <f t="shared" si="51"/>
        <v>551.25</v>
      </c>
      <c r="E435" s="14">
        <f t="shared" si="52"/>
        <v>136.5</v>
      </c>
      <c r="F435" s="18">
        <f t="shared" si="54"/>
        <v>0.19</v>
      </c>
      <c r="G435" s="18">
        <f t="shared" si="55"/>
        <v>0.19</v>
      </c>
    </row>
    <row r="436" spans="1:7" ht="5" customHeight="1" x14ac:dyDescent="0.35">
      <c r="A436" s="7">
        <f t="shared" si="57"/>
        <v>44984</v>
      </c>
      <c r="B436" s="13">
        <f t="shared" si="53"/>
        <v>2</v>
      </c>
      <c r="C436" t="s">
        <v>44</v>
      </c>
      <c r="D436" s="14">
        <f t="shared" si="51"/>
        <v>525</v>
      </c>
      <c r="E436" s="14">
        <f t="shared" si="52"/>
        <v>126</v>
      </c>
      <c r="F436" s="18">
        <f t="shared" si="54"/>
        <v>0.23</v>
      </c>
      <c r="G436" s="18">
        <f t="shared" si="55"/>
        <v>0.23</v>
      </c>
    </row>
    <row r="437" spans="1:7" ht="5" customHeight="1" x14ac:dyDescent="0.35">
      <c r="A437" s="7">
        <f t="shared" si="57"/>
        <v>44985</v>
      </c>
      <c r="B437" s="13">
        <f t="shared" si="53"/>
        <v>3</v>
      </c>
      <c r="C437" t="s">
        <v>44</v>
      </c>
      <c r="D437" s="14">
        <f t="shared" si="51"/>
        <v>525</v>
      </c>
      <c r="E437" s="14">
        <f t="shared" si="52"/>
        <v>126</v>
      </c>
      <c r="F437" s="18">
        <f t="shared" si="54"/>
        <v>0.23</v>
      </c>
      <c r="G437" s="18">
        <f t="shared" si="55"/>
        <v>0.23</v>
      </c>
    </row>
    <row r="438" spans="1:7" ht="5" customHeight="1" x14ac:dyDescent="0.35">
      <c r="A438" s="7">
        <f t="shared" si="57"/>
        <v>44986</v>
      </c>
      <c r="B438" s="13">
        <f t="shared" si="53"/>
        <v>4</v>
      </c>
      <c r="C438" t="s">
        <v>44</v>
      </c>
      <c r="D438" s="14">
        <f t="shared" si="51"/>
        <v>525</v>
      </c>
      <c r="E438" s="14">
        <f t="shared" si="52"/>
        <v>126</v>
      </c>
      <c r="F438" s="18">
        <f t="shared" si="54"/>
        <v>0.23</v>
      </c>
      <c r="G438" s="18">
        <f t="shared" si="55"/>
        <v>0.23</v>
      </c>
    </row>
    <row r="439" spans="1:7" ht="5" customHeight="1" x14ac:dyDescent="0.35">
      <c r="A439" s="7">
        <f t="shared" si="57"/>
        <v>44987</v>
      </c>
      <c r="B439" s="13">
        <f t="shared" si="53"/>
        <v>5</v>
      </c>
      <c r="C439" t="s">
        <v>44</v>
      </c>
      <c r="D439" s="14">
        <f t="shared" si="51"/>
        <v>551.25</v>
      </c>
      <c r="E439" s="14">
        <f t="shared" si="52"/>
        <v>136.5</v>
      </c>
      <c r="F439" s="18">
        <f t="shared" si="54"/>
        <v>0.19</v>
      </c>
      <c r="G439" s="18">
        <f t="shared" si="55"/>
        <v>0.19</v>
      </c>
    </row>
    <row r="440" spans="1:7" ht="5" customHeight="1" x14ac:dyDescent="0.35">
      <c r="A440" s="7">
        <f t="shared" si="57"/>
        <v>44988</v>
      </c>
      <c r="B440" s="13">
        <f t="shared" si="53"/>
        <v>6</v>
      </c>
      <c r="C440" t="s">
        <v>44</v>
      </c>
      <c r="D440" s="14">
        <f t="shared" si="51"/>
        <v>577.5</v>
      </c>
      <c r="E440" s="14">
        <f t="shared" si="52"/>
        <v>157.5</v>
      </c>
      <c r="F440" s="18">
        <f t="shared" si="54"/>
        <v>0.15</v>
      </c>
      <c r="G440" s="18">
        <f t="shared" si="55"/>
        <v>0.15</v>
      </c>
    </row>
    <row r="441" spans="1:7" ht="5" customHeight="1" x14ac:dyDescent="0.35">
      <c r="A441" s="7">
        <f t="shared" si="57"/>
        <v>44989</v>
      </c>
      <c r="B441" s="13">
        <f t="shared" si="53"/>
        <v>7</v>
      </c>
      <c r="C441" t="s">
        <v>44</v>
      </c>
      <c r="D441" s="14">
        <f t="shared" si="51"/>
        <v>577.5</v>
      </c>
      <c r="E441" s="14">
        <f t="shared" si="52"/>
        <v>157.5</v>
      </c>
      <c r="F441" s="18">
        <f t="shared" si="54"/>
        <v>0.15</v>
      </c>
      <c r="G441" s="18">
        <f t="shared" si="55"/>
        <v>0.15</v>
      </c>
    </row>
    <row r="442" spans="1:7" ht="5" customHeight="1" x14ac:dyDescent="0.35">
      <c r="A442" s="7">
        <f t="shared" si="57"/>
        <v>44990</v>
      </c>
      <c r="B442" s="13">
        <f t="shared" si="53"/>
        <v>1</v>
      </c>
      <c r="C442" t="s">
        <v>44</v>
      </c>
      <c r="D442" s="14">
        <f t="shared" si="51"/>
        <v>551.25</v>
      </c>
      <c r="E442" s="14">
        <f t="shared" si="52"/>
        <v>136.5</v>
      </c>
      <c r="F442" s="18">
        <f t="shared" si="54"/>
        <v>0.19</v>
      </c>
      <c r="G442" s="18">
        <f t="shared" si="55"/>
        <v>0.19</v>
      </c>
    </row>
    <row r="443" spans="1:7" ht="5" customHeight="1" x14ac:dyDescent="0.35">
      <c r="A443" s="7">
        <f t="shared" si="57"/>
        <v>44991</v>
      </c>
      <c r="B443" s="13">
        <f t="shared" si="53"/>
        <v>2</v>
      </c>
      <c r="C443" t="s">
        <v>44</v>
      </c>
      <c r="D443" s="14">
        <f t="shared" si="51"/>
        <v>525</v>
      </c>
      <c r="E443" s="14">
        <f t="shared" si="52"/>
        <v>126</v>
      </c>
      <c r="F443" s="18">
        <f t="shared" si="54"/>
        <v>0.23</v>
      </c>
      <c r="G443" s="18">
        <f t="shared" si="55"/>
        <v>0.23</v>
      </c>
    </row>
    <row r="444" spans="1:7" ht="5" customHeight="1" x14ac:dyDescent="0.35">
      <c r="A444" s="7">
        <f t="shared" si="57"/>
        <v>44992</v>
      </c>
      <c r="B444" s="13">
        <f t="shared" si="53"/>
        <v>3</v>
      </c>
      <c r="C444" t="s">
        <v>44</v>
      </c>
      <c r="D444" s="14">
        <f t="shared" ref="D444:D507" si="58">1.05*(IF(B444=1,VLOOKUP(C444,$B$5:$I$8,8),IF(B444=2,VLOOKUP(C444,$B$5:$I$8,2),IF(B444=3,VLOOKUP(C444,$B$5:$I$8,3),IF(B444=4,VLOOKUP(C444,$B$5:$I$8,4),IF(B444=5,VLOOKUP(C444,$B$5:$I$8,5),IF(B444=6,VLOOKUP(C444,$B$5:$I$8,6),IF(B444=7,VLOOKUP(C444,$B$5:$I$8,7),0))))))))</f>
        <v>525</v>
      </c>
      <c r="E444" s="14">
        <f t="shared" ref="E444:E507" si="59">1.05*(IF(B444=1,VLOOKUP(C444,$J$5:$Q$8,8),IF(B444=2,VLOOKUP(C444,$J$5:$Q$8,2),IF(B444=3,VLOOKUP(C444,$J$5:$Q$8,3),IF(B444=4,VLOOKUP(C444,$J$5:$Q$8,4),IF(B444=5,VLOOKUP(C444,$J$5:$Q$8,5),IF(B444=6,VLOOKUP(C444,$J$5:$Q$8,6),IF(B444=7,VLOOKUP(C444,$J$5:$Q$8,7),0))))))))</f>
        <v>126</v>
      </c>
      <c r="F444" s="18">
        <f t="shared" si="54"/>
        <v>0.23</v>
      </c>
      <c r="G444" s="18">
        <f t="shared" si="55"/>
        <v>0.23</v>
      </c>
    </row>
    <row r="445" spans="1:7" ht="5" customHeight="1" x14ac:dyDescent="0.35">
      <c r="A445" s="7">
        <f t="shared" si="57"/>
        <v>44993</v>
      </c>
      <c r="B445" s="13">
        <f t="shared" si="53"/>
        <v>4</v>
      </c>
      <c r="C445" t="s">
        <v>44</v>
      </c>
      <c r="D445" s="14">
        <f t="shared" si="58"/>
        <v>525</v>
      </c>
      <c r="E445" s="14">
        <f t="shared" si="59"/>
        <v>126</v>
      </c>
      <c r="F445" s="18">
        <f t="shared" si="54"/>
        <v>0.23</v>
      </c>
      <c r="G445" s="18">
        <f t="shared" si="55"/>
        <v>0.23</v>
      </c>
    </row>
    <row r="446" spans="1:7" ht="5" customHeight="1" x14ac:dyDescent="0.35">
      <c r="A446" s="7">
        <f t="shared" si="57"/>
        <v>44994</v>
      </c>
      <c r="B446" s="13">
        <f t="shared" si="53"/>
        <v>5</v>
      </c>
      <c r="C446" t="s">
        <v>44</v>
      </c>
      <c r="D446" s="14">
        <f t="shared" si="58"/>
        <v>551.25</v>
      </c>
      <c r="E446" s="14">
        <f t="shared" si="59"/>
        <v>136.5</v>
      </c>
      <c r="F446" s="18">
        <f t="shared" si="54"/>
        <v>0.19</v>
      </c>
      <c r="G446" s="18">
        <f t="shared" si="55"/>
        <v>0.19</v>
      </c>
    </row>
    <row r="447" spans="1:7" ht="5" customHeight="1" x14ac:dyDescent="0.35">
      <c r="A447" s="7">
        <f t="shared" si="57"/>
        <v>44995</v>
      </c>
      <c r="B447" s="13">
        <f t="shared" si="53"/>
        <v>6</v>
      </c>
      <c r="C447" t="s">
        <v>44</v>
      </c>
      <c r="D447" s="14">
        <f t="shared" si="58"/>
        <v>577.5</v>
      </c>
      <c r="E447" s="14">
        <f t="shared" si="59"/>
        <v>157.5</v>
      </c>
      <c r="F447" s="18">
        <f t="shared" si="54"/>
        <v>0.15</v>
      </c>
      <c r="G447" s="18">
        <f t="shared" si="55"/>
        <v>0.15</v>
      </c>
    </row>
    <row r="448" spans="1:7" ht="5" customHeight="1" x14ac:dyDescent="0.35">
      <c r="A448" s="7">
        <f t="shared" si="57"/>
        <v>44996</v>
      </c>
      <c r="B448" s="13">
        <f t="shared" si="53"/>
        <v>7</v>
      </c>
      <c r="C448" t="s">
        <v>44</v>
      </c>
      <c r="D448" s="14">
        <f t="shared" si="58"/>
        <v>577.5</v>
      </c>
      <c r="E448" s="14">
        <f t="shared" si="59"/>
        <v>157.5</v>
      </c>
      <c r="F448" s="18">
        <f t="shared" si="54"/>
        <v>0.15</v>
      </c>
      <c r="G448" s="18">
        <f t="shared" si="55"/>
        <v>0.15</v>
      </c>
    </row>
    <row r="449" spans="1:7" ht="5" customHeight="1" x14ac:dyDescent="0.35">
      <c r="A449" s="7">
        <f t="shared" si="57"/>
        <v>44997</v>
      </c>
      <c r="B449" s="13">
        <f t="shared" si="53"/>
        <v>1</v>
      </c>
      <c r="C449" t="s">
        <v>44</v>
      </c>
      <c r="D449" s="14">
        <f t="shared" si="58"/>
        <v>551.25</v>
      </c>
      <c r="E449" s="14">
        <f t="shared" si="59"/>
        <v>136.5</v>
      </c>
      <c r="F449" s="18">
        <f t="shared" si="54"/>
        <v>0.19</v>
      </c>
      <c r="G449" s="18">
        <f t="shared" si="55"/>
        <v>0.19</v>
      </c>
    </row>
    <row r="450" spans="1:7" ht="5" customHeight="1" x14ac:dyDescent="0.35">
      <c r="A450" s="7">
        <f t="shared" si="57"/>
        <v>44998</v>
      </c>
      <c r="B450" s="13">
        <f t="shared" si="53"/>
        <v>2</v>
      </c>
      <c r="C450" t="s">
        <v>44</v>
      </c>
      <c r="D450" s="14">
        <f t="shared" si="58"/>
        <v>525</v>
      </c>
      <c r="E450" s="14">
        <f t="shared" si="59"/>
        <v>126</v>
      </c>
      <c r="F450" s="18">
        <f t="shared" si="54"/>
        <v>0.23</v>
      </c>
      <c r="G450" s="18">
        <f t="shared" si="55"/>
        <v>0.23</v>
      </c>
    </row>
    <row r="451" spans="1:7" ht="5" customHeight="1" x14ac:dyDescent="0.35">
      <c r="A451" s="7">
        <f t="shared" si="57"/>
        <v>44999</v>
      </c>
      <c r="B451" s="13">
        <f t="shared" si="53"/>
        <v>3</v>
      </c>
      <c r="C451" t="s">
        <v>44</v>
      </c>
      <c r="D451" s="14">
        <f t="shared" si="58"/>
        <v>525</v>
      </c>
      <c r="E451" s="14">
        <f t="shared" si="59"/>
        <v>126</v>
      </c>
      <c r="F451" s="18">
        <f t="shared" si="54"/>
        <v>0.23</v>
      </c>
      <c r="G451" s="18">
        <f t="shared" si="55"/>
        <v>0.23</v>
      </c>
    </row>
    <row r="452" spans="1:7" ht="5" customHeight="1" x14ac:dyDescent="0.35">
      <c r="A452" s="7">
        <f t="shared" si="57"/>
        <v>45000</v>
      </c>
      <c r="B452" s="13">
        <f t="shared" si="53"/>
        <v>4</v>
      </c>
      <c r="C452" t="s">
        <v>44</v>
      </c>
      <c r="D452" s="14">
        <f t="shared" si="58"/>
        <v>525</v>
      </c>
      <c r="E452" s="14">
        <f t="shared" si="59"/>
        <v>126</v>
      </c>
      <c r="F452" s="18">
        <f t="shared" si="54"/>
        <v>0.23</v>
      </c>
      <c r="G452" s="18">
        <f t="shared" si="55"/>
        <v>0.23</v>
      </c>
    </row>
    <row r="453" spans="1:7" ht="5" customHeight="1" x14ac:dyDescent="0.35">
      <c r="A453" s="7">
        <f t="shared" si="57"/>
        <v>45001</v>
      </c>
      <c r="B453" s="13">
        <f t="shared" si="53"/>
        <v>5</v>
      </c>
      <c r="C453" t="s">
        <v>44</v>
      </c>
      <c r="D453" s="14">
        <f t="shared" si="58"/>
        <v>551.25</v>
      </c>
      <c r="E453" s="14">
        <f t="shared" si="59"/>
        <v>136.5</v>
      </c>
      <c r="F453" s="18">
        <f t="shared" si="54"/>
        <v>0.19</v>
      </c>
      <c r="G453" s="18">
        <f t="shared" si="55"/>
        <v>0.19</v>
      </c>
    </row>
    <row r="454" spans="1:7" ht="5" customHeight="1" x14ac:dyDescent="0.35">
      <c r="A454" s="7">
        <f t="shared" si="57"/>
        <v>45002</v>
      </c>
      <c r="B454" s="13">
        <f t="shared" si="53"/>
        <v>6</v>
      </c>
      <c r="C454" t="s">
        <v>44</v>
      </c>
      <c r="D454" s="14">
        <f t="shared" si="58"/>
        <v>577.5</v>
      </c>
      <c r="E454" s="14">
        <f t="shared" si="59"/>
        <v>157.5</v>
      </c>
      <c r="F454" s="18">
        <f t="shared" si="54"/>
        <v>0.15</v>
      </c>
      <c r="G454" s="18">
        <f t="shared" si="55"/>
        <v>0.15</v>
      </c>
    </row>
    <row r="455" spans="1:7" ht="5" customHeight="1" x14ac:dyDescent="0.35">
      <c r="A455" s="7">
        <f t="shared" si="57"/>
        <v>45003</v>
      </c>
      <c r="B455" s="13">
        <f t="shared" si="53"/>
        <v>7</v>
      </c>
      <c r="C455" t="s">
        <v>44</v>
      </c>
      <c r="D455" s="14">
        <f t="shared" si="58"/>
        <v>577.5</v>
      </c>
      <c r="E455" s="14">
        <f t="shared" si="59"/>
        <v>157.5</v>
      </c>
      <c r="F455" s="18">
        <f t="shared" si="54"/>
        <v>0.15</v>
      </c>
      <c r="G455" s="18">
        <f t="shared" si="55"/>
        <v>0.15</v>
      </c>
    </row>
    <row r="456" spans="1:7" ht="5" customHeight="1" x14ac:dyDescent="0.35">
      <c r="A456" s="7">
        <f t="shared" si="57"/>
        <v>45004</v>
      </c>
      <c r="B456" s="13">
        <f t="shared" si="53"/>
        <v>1</v>
      </c>
      <c r="C456" t="s">
        <v>44</v>
      </c>
      <c r="D456" s="14">
        <f t="shared" si="58"/>
        <v>551.25</v>
      </c>
      <c r="E456" s="14">
        <f t="shared" si="59"/>
        <v>136.5</v>
      </c>
      <c r="F456" s="18">
        <f t="shared" si="54"/>
        <v>0.19</v>
      </c>
      <c r="G456" s="18">
        <f t="shared" si="55"/>
        <v>0.19</v>
      </c>
    </row>
    <row r="457" spans="1:7" ht="5" customHeight="1" x14ac:dyDescent="0.35">
      <c r="A457" s="7">
        <f t="shared" si="57"/>
        <v>45005</v>
      </c>
      <c r="B457" s="13">
        <f t="shared" si="53"/>
        <v>2</v>
      </c>
      <c r="C457" t="s">
        <v>44</v>
      </c>
      <c r="D457" s="14">
        <f t="shared" si="58"/>
        <v>525</v>
      </c>
      <c r="E457" s="14">
        <f t="shared" si="59"/>
        <v>126</v>
      </c>
      <c r="F457" s="18">
        <f t="shared" si="54"/>
        <v>0.23</v>
      </c>
      <c r="G457" s="18">
        <f t="shared" si="55"/>
        <v>0.23</v>
      </c>
    </row>
    <row r="458" spans="1:7" ht="5" customHeight="1" x14ac:dyDescent="0.35">
      <c r="A458" s="7">
        <f t="shared" si="57"/>
        <v>45006</v>
      </c>
      <c r="B458" s="13">
        <f t="shared" si="53"/>
        <v>3</v>
      </c>
      <c r="C458" t="s">
        <v>44</v>
      </c>
      <c r="D458" s="14">
        <f t="shared" si="58"/>
        <v>525</v>
      </c>
      <c r="E458" s="14">
        <f t="shared" si="59"/>
        <v>126</v>
      </c>
      <c r="F458" s="18">
        <f t="shared" si="54"/>
        <v>0.23</v>
      </c>
      <c r="G458" s="18">
        <f t="shared" si="55"/>
        <v>0.23</v>
      </c>
    </row>
    <row r="459" spans="1:7" ht="5" customHeight="1" x14ac:dyDescent="0.35">
      <c r="A459" s="7">
        <f t="shared" si="57"/>
        <v>45007</v>
      </c>
      <c r="B459" s="13">
        <f t="shared" si="53"/>
        <v>4</v>
      </c>
      <c r="C459" t="s">
        <v>44</v>
      </c>
      <c r="D459" s="14">
        <f t="shared" si="58"/>
        <v>525</v>
      </c>
      <c r="E459" s="14">
        <f t="shared" si="59"/>
        <v>126</v>
      </c>
      <c r="F459" s="18">
        <f t="shared" si="54"/>
        <v>0.23</v>
      </c>
      <c r="G459" s="18">
        <f t="shared" si="55"/>
        <v>0.23</v>
      </c>
    </row>
    <row r="460" spans="1:7" ht="5" customHeight="1" x14ac:dyDescent="0.35">
      <c r="A460" s="7">
        <f t="shared" si="57"/>
        <v>45008</v>
      </c>
      <c r="B460" s="13">
        <f t="shared" si="53"/>
        <v>5</v>
      </c>
      <c r="C460" t="s">
        <v>44</v>
      </c>
      <c r="D460" s="14">
        <f t="shared" si="58"/>
        <v>551.25</v>
      </c>
      <c r="E460" s="14">
        <f t="shared" si="59"/>
        <v>136.5</v>
      </c>
      <c r="F460" s="18">
        <f t="shared" si="54"/>
        <v>0.19</v>
      </c>
      <c r="G460" s="18">
        <f t="shared" si="55"/>
        <v>0.19</v>
      </c>
    </row>
    <row r="461" spans="1:7" ht="5" customHeight="1" x14ac:dyDescent="0.35">
      <c r="A461" s="7">
        <f t="shared" si="57"/>
        <v>45009</v>
      </c>
      <c r="B461" s="13">
        <f t="shared" si="53"/>
        <v>6</v>
      </c>
      <c r="C461" t="s">
        <v>44</v>
      </c>
      <c r="D461" s="14">
        <f t="shared" si="58"/>
        <v>577.5</v>
      </c>
      <c r="E461" s="14">
        <f t="shared" si="59"/>
        <v>157.5</v>
      </c>
      <c r="F461" s="18">
        <f t="shared" si="54"/>
        <v>0.15</v>
      </c>
      <c r="G461" s="18">
        <f t="shared" si="55"/>
        <v>0.15</v>
      </c>
    </row>
    <row r="462" spans="1:7" ht="5" customHeight="1" x14ac:dyDescent="0.35">
      <c r="A462" s="7">
        <f t="shared" si="57"/>
        <v>45010</v>
      </c>
      <c r="B462" s="13">
        <f t="shared" si="53"/>
        <v>7</v>
      </c>
      <c r="C462" t="s">
        <v>44</v>
      </c>
      <c r="D462" s="14">
        <f t="shared" si="58"/>
        <v>577.5</v>
      </c>
      <c r="E462" s="14">
        <f t="shared" si="59"/>
        <v>157.5</v>
      </c>
      <c r="F462" s="18">
        <f t="shared" si="54"/>
        <v>0.15</v>
      </c>
      <c r="G462" s="18">
        <f t="shared" si="55"/>
        <v>0.15</v>
      </c>
    </row>
    <row r="463" spans="1:7" ht="5" customHeight="1" x14ac:dyDescent="0.35">
      <c r="A463" s="7">
        <f t="shared" si="57"/>
        <v>45011</v>
      </c>
      <c r="B463" s="13">
        <f t="shared" ref="B463:B526" si="60">WEEKDAY(A463)</f>
        <v>1</v>
      </c>
      <c r="C463" t="s">
        <v>44</v>
      </c>
      <c r="D463" s="14">
        <f t="shared" si="58"/>
        <v>551.25</v>
      </c>
      <c r="E463" s="14">
        <f t="shared" si="59"/>
        <v>136.5</v>
      </c>
      <c r="F463" s="18">
        <f t="shared" ref="F463:F526" si="61">ROUND(1-(D463/$F$12),2)</f>
        <v>0.19</v>
      </c>
      <c r="G463" s="18">
        <f t="shared" ref="G463:G526" si="62">F463</f>
        <v>0.19</v>
      </c>
    </row>
    <row r="464" spans="1:7" ht="5" customHeight="1" x14ac:dyDescent="0.35">
      <c r="A464" s="7">
        <f t="shared" si="57"/>
        <v>45012</v>
      </c>
      <c r="B464" s="13">
        <f t="shared" si="60"/>
        <v>2</v>
      </c>
      <c r="C464" t="s">
        <v>44</v>
      </c>
      <c r="D464" s="14">
        <f t="shared" si="58"/>
        <v>525</v>
      </c>
      <c r="E464" s="14">
        <f t="shared" si="59"/>
        <v>126</v>
      </c>
      <c r="F464" s="18">
        <f t="shared" si="61"/>
        <v>0.23</v>
      </c>
      <c r="G464" s="18">
        <f t="shared" si="62"/>
        <v>0.23</v>
      </c>
    </row>
    <row r="465" spans="1:7" ht="5" customHeight="1" x14ac:dyDescent="0.35">
      <c r="A465" s="7">
        <f t="shared" si="57"/>
        <v>45013</v>
      </c>
      <c r="B465" s="13">
        <f t="shared" si="60"/>
        <v>3</v>
      </c>
      <c r="C465" t="s">
        <v>44</v>
      </c>
      <c r="D465" s="14">
        <f t="shared" si="58"/>
        <v>525</v>
      </c>
      <c r="E465" s="14">
        <f t="shared" si="59"/>
        <v>126</v>
      </c>
      <c r="F465" s="18">
        <f t="shared" si="61"/>
        <v>0.23</v>
      </c>
      <c r="G465" s="18">
        <f t="shared" si="62"/>
        <v>0.23</v>
      </c>
    </row>
    <row r="466" spans="1:7" ht="5" customHeight="1" x14ac:dyDescent="0.35">
      <c r="A466" s="7">
        <f t="shared" si="57"/>
        <v>45014</v>
      </c>
      <c r="B466" s="13">
        <f t="shared" si="60"/>
        <v>4</v>
      </c>
      <c r="C466" t="s">
        <v>44</v>
      </c>
      <c r="D466" s="14">
        <f t="shared" si="58"/>
        <v>525</v>
      </c>
      <c r="E466" s="14">
        <f t="shared" si="59"/>
        <v>126</v>
      </c>
      <c r="F466" s="18">
        <f t="shared" si="61"/>
        <v>0.23</v>
      </c>
      <c r="G466" s="18">
        <f t="shared" si="62"/>
        <v>0.23</v>
      </c>
    </row>
    <row r="467" spans="1:7" ht="5" customHeight="1" x14ac:dyDescent="0.35">
      <c r="A467" s="7">
        <f t="shared" si="57"/>
        <v>45015</v>
      </c>
      <c r="B467" s="13">
        <f t="shared" si="60"/>
        <v>5</v>
      </c>
      <c r="C467" t="s">
        <v>44</v>
      </c>
      <c r="D467" s="14">
        <f t="shared" si="58"/>
        <v>551.25</v>
      </c>
      <c r="E467" s="14">
        <f t="shared" si="59"/>
        <v>136.5</v>
      </c>
      <c r="F467" s="18">
        <f t="shared" si="61"/>
        <v>0.19</v>
      </c>
      <c r="G467" s="18">
        <f t="shared" si="62"/>
        <v>0.19</v>
      </c>
    </row>
    <row r="468" spans="1:7" ht="5" customHeight="1" x14ac:dyDescent="0.35">
      <c r="A468" s="7">
        <f t="shared" si="57"/>
        <v>45016</v>
      </c>
      <c r="B468" s="13">
        <f t="shared" si="60"/>
        <v>6</v>
      </c>
      <c r="C468" t="s">
        <v>44</v>
      </c>
      <c r="D468" s="14">
        <f t="shared" si="58"/>
        <v>577.5</v>
      </c>
      <c r="E468" s="14">
        <f t="shared" si="59"/>
        <v>157.5</v>
      </c>
      <c r="F468" s="18">
        <f t="shared" si="61"/>
        <v>0.15</v>
      </c>
      <c r="G468" s="18">
        <f t="shared" si="62"/>
        <v>0.15</v>
      </c>
    </row>
    <row r="469" spans="1:7" ht="5" customHeight="1" x14ac:dyDescent="0.35">
      <c r="A469" s="7">
        <f t="shared" si="57"/>
        <v>45017</v>
      </c>
      <c r="B469" s="13">
        <f t="shared" si="60"/>
        <v>7</v>
      </c>
      <c r="C469" t="s">
        <v>44</v>
      </c>
      <c r="D469" s="14">
        <f t="shared" si="58"/>
        <v>577.5</v>
      </c>
      <c r="E469" s="14">
        <f t="shared" si="59"/>
        <v>157.5</v>
      </c>
      <c r="F469" s="18">
        <f t="shared" si="61"/>
        <v>0.15</v>
      </c>
      <c r="G469" s="18">
        <f t="shared" si="62"/>
        <v>0.15</v>
      </c>
    </row>
    <row r="470" spans="1:7" ht="5" customHeight="1" x14ac:dyDescent="0.35">
      <c r="A470" s="7">
        <f t="shared" si="57"/>
        <v>45018</v>
      </c>
      <c r="B470" s="13">
        <f t="shared" si="60"/>
        <v>1</v>
      </c>
      <c r="C470" t="s">
        <v>45</v>
      </c>
      <c r="D470" s="14">
        <f t="shared" si="58"/>
        <v>595.35</v>
      </c>
      <c r="E470" s="14">
        <f t="shared" si="59"/>
        <v>154.35</v>
      </c>
      <c r="F470" s="18">
        <f t="shared" si="61"/>
        <v>0.12</v>
      </c>
      <c r="G470" s="18">
        <f t="shared" si="62"/>
        <v>0.12</v>
      </c>
    </row>
    <row r="471" spans="1:7" ht="5" customHeight="1" x14ac:dyDescent="0.35">
      <c r="A471" s="7">
        <f t="shared" si="57"/>
        <v>45019</v>
      </c>
      <c r="B471" s="13">
        <f t="shared" si="60"/>
        <v>2</v>
      </c>
      <c r="C471" t="s">
        <v>45</v>
      </c>
      <c r="D471" s="14">
        <f t="shared" si="58"/>
        <v>570.15</v>
      </c>
      <c r="E471" s="14">
        <f t="shared" si="59"/>
        <v>147</v>
      </c>
      <c r="F471" s="18">
        <f t="shared" si="61"/>
        <v>0.16</v>
      </c>
      <c r="G471" s="18">
        <f t="shared" si="62"/>
        <v>0.16</v>
      </c>
    </row>
    <row r="472" spans="1:7" ht="5" customHeight="1" x14ac:dyDescent="0.35">
      <c r="A472" s="7">
        <f t="shared" si="57"/>
        <v>45020</v>
      </c>
      <c r="B472" s="13">
        <f t="shared" si="60"/>
        <v>3</v>
      </c>
      <c r="C472" t="s">
        <v>45</v>
      </c>
      <c r="D472" s="14">
        <f t="shared" si="58"/>
        <v>570.15</v>
      </c>
      <c r="E472" s="14">
        <f t="shared" si="59"/>
        <v>147</v>
      </c>
      <c r="F472" s="18">
        <f t="shared" si="61"/>
        <v>0.16</v>
      </c>
      <c r="G472" s="18">
        <f t="shared" si="62"/>
        <v>0.16</v>
      </c>
    </row>
    <row r="473" spans="1:7" ht="5" customHeight="1" x14ac:dyDescent="0.35">
      <c r="A473" s="7">
        <f t="shared" si="57"/>
        <v>45021</v>
      </c>
      <c r="B473" s="13">
        <f t="shared" si="60"/>
        <v>4</v>
      </c>
      <c r="C473" t="s">
        <v>45</v>
      </c>
      <c r="D473" s="14">
        <f t="shared" si="58"/>
        <v>570.15</v>
      </c>
      <c r="E473" s="14">
        <f t="shared" si="59"/>
        <v>147</v>
      </c>
      <c r="F473" s="18">
        <f t="shared" si="61"/>
        <v>0.16</v>
      </c>
      <c r="G473" s="18">
        <f t="shared" si="62"/>
        <v>0.16</v>
      </c>
    </row>
    <row r="474" spans="1:7" ht="5" customHeight="1" x14ac:dyDescent="0.35">
      <c r="A474" s="7">
        <f t="shared" si="57"/>
        <v>45022</v>
      </c>
      <c r="B474" s="13">
        <f t="shared" si="60"/>
        <v>5</v>
      </c>
      <c r="C474" t="s">
        <v>45</v>
      </c>
      <c r="D474" s="14">
        <f t="shared" si="58"/>
        <v>595.35</v>
      </c>
      <c r="E474" s="14">
        <f t="shared" si="59"/>
        <v>154.35</v>
      </c>
      <c r="F474" s="18">
        <f t="shared" si="61"/>
        <v>0.12</v>
      </c>
      <c r="G474" s="18">
        <f t="shared" si="62"/>
        <v>0.12</v>
      </c>
    </row>
    <row r="475" spans="1:7" ht="5" customHeight="1" x14ac:dyDescent="0.35">
      <c r="A475" s="7">
        <f t="shared" si="57"/>
        <v>45023</v>
      </c>
      <c r="B475" s="13">
        <f t="shared" si="60"/>
        <v>6</v>
      </c>
      <c r="C475" t="s">
        <v>45</v>
      </c>
      <c r="D475" s="14">
        <f t="shared" si="58"/>
        <v>622.65</v>
      </c>
      <c r="E475" s="14">
        <f t="shared" si="59"/>
        <v>175.35</v>
      </c>
      <c r="F475" s="18">
        <f t="shared" si="61"/>
        <v>0.08</v>
      </c>
      <c r="G475" s="18">
        <f t="shared" si="62"/>
        <v>0.08</v>
      </c>
    </row>
    <row r="476" spans="1:7" ht="5" customHeight="1" x14ac:dyDescent="0.35">
      <c r="A476" s="7">
        <f t="shared" si="57"/>
        <v>45024</v>
      </c>
      <c r="B476" s="13">
        <f t="shared" si="60"/>
        <v>7</v>
      </c>
      <c r="C476" t="s">
        <v>45</v>
      </c>
      <c r="D476" s="14">
        <f t="shared" si="58"/>
        <v>622.65</v>
      </c>
      <c r="E476" s="14">
        <f t="shared" si="59"/>
        <v>175.35</v>
      </c>
      <c r="F476" s="18">
        <f t="shared" si="61"/>
        <v>0.08</v>
      </c>
      <c r="G476" s="18">
        <f t="shared" si="62"/>
        <v>0.08</v>
      </c>
    </row>
    <row r="477" spans="1:7" ht="5" customHeight="1" x14ac:dyDescent="0.35">
      <c r="A477" s="7">
        <f t="shared" si="57"/>
        <v>45025</v>
      </c>
      <c r="B477" s="13">
        <f t="shared" si="60"/>
        <v>1</v>
      </c>
      <c r="C477" t="s">
        <v>45</v>
      </c>
      <c r="D477" s="14">
        <f t="shared" si="58"/>
        <v>595.35</v>
      </c>
      <c r="E477" s="14">
        <f t="shared" si="59"/>
        <v>154.35</v>
      </c>
      <c r="F477" s="18">
        <f t="shared" si="61"/>
        <v>0.12</v>
      </c>
      <c r="G477" s="18">
        <f t="shared" si="62"/>
        <v>0.12</v>
      </c>
    </row>
    <row r="478" spans="1:7" ht="5" customHeight="1" x14ac:dyDescent="0.35">
      <c r="A478" s="7">
        <f t="shared" si="57"/>
        <v>45026</v>
      </c>
      <c r="B478" s="13">
        <f t="shared" si="60"/>
        <v>2</v>
      </c>
      <c r="C478" t="s">
        <v>45</v>
      </c>
      <c r="D478" s="14">
        <f t="shared" si="58"/>
        <v>570.15</v>
      </c>
      <c r="E478" s="14">
        <f t="shared" si="59"/>
        <v>147</v>
      </c>
      <c r="F478" s="18">
        <f t="shared" si="61"/>
        <v>0.16</v>
      </c>
      <c r="G478" s="18">
        <f t="shared" si="62"/>
        <v>0.16</v>
      </c>
    </row>
    <row r="479" spans="1:7" ht="5" customHeight="1" x14ac:dyDescent="0.35">
      <c r="A479" s="7">
        <f t="shared" si="57"/>
        <v>45027</v>
      </c>
      <c r="B479" s="13">
        <f t="shared" si="60"/>
        <v>3</v>
      </c>
      <c r="C479" t="s">
        <v>45</v>
      </c>
      <c r="D479" s="14">
        <f t="shared" si="58"/>
        <v>570.15</v>
      </c>
      <c r="E479" s="14">
        <f t="shared" si="59"/>
        <v>147</v>
      </c>
      <c r="F479" s="18">
        <f t="shared" si="61"/>
        <v>0.16</v>
      </c>
      <c r="G479" s="18">
        <f t="shared" si="62"/>
        <v>0.16</v>
      </c>
    </row>
    <row r="480" spans="1:7" ht="5" customHeight="1" x14ac:dyDescent="0.35">
      <c r="A480" s="7">
        <f t="shared" si="57"/>
        <v>45028</v>
      </c>
      <c r="B480" s="13">
        <f t="shared" si="60"/>
        <v>4</v>
      </c>
      <c r="C480" t="s">
        <v>45</v>
      </c>
      <c r="D480" s="14">
        <f t="shared" si="58"/>
        <v>570.15</v>
      </c>
      <c r="E480" s="14">
        <f t="shared" si="59"/>
        <v>147</v>
      </c>
      <c r="F480" s="18">
        <f t="shared" si="61"/>
        <v>0.16</v>
      </c>
      <c r="G480" s="18">
        <f t="shared" si="62"/>
        <v>0.16</v>
      </c>
    </row>
    <row r="481" spans="1:7" ht="5" customHeight="1" x14ac:dyDescent="0.35">
      <c r="A481" s="7">
        <f t="shared" si="57"/>
        <v>45029</v>
      </c>
      <c r="B481" s="13">
        <f t="shared" si="60"/>
        <v>5</v>
      </c>
      <c r="C481" t="s">
        <v>45</v>
      </c>
      <c r="D481" s="14">
        <f t="shared" si="58"/>
        <v>595.35</v>
      </c>
      <c r="E481" s="14">
        <f t="shared" si="59"/>
        <v>154.35</v>
      </c>
      <c r="F481" s="18">
        <f t="shared" si="61"/>
        <v>0.12</v>
      </c>
      <c r="G481" s="18">
        <f t="shared" si="62"/>
        <v>0.12</v>
      </c>
    </row>
    <row r="482" spans="1:7" ht="5" customHeight="1" x14ac:dyDescent="0.35">
      <c r="A482" s="7">
        <f t="shared" si="57"/>
        <v>45030</v>
      </c>
      <c r="B482" s="13">
        <f t="shared" si="60"/>
        <v>6</v>
      </c>
      <c r="C482" t="s">
        <v>45</v>
      </c>
      <c r="D482" s="14">
        <f t="shared" si="58"/>
        <v>622.65</v>
      </c>
      <c r="E482" s="14">
        <f t="shared" si="59"/>
        <v>175.35</v>
      </c>
      <c r="F482" s="18">
        <f t="shared" si="61"/>
        <v>0.08</v>
      </c>
      <c r="G482" s="18">
        <f t="shared" si="62"/>
        <v>0.08</v>
      </c>
    </row>
    <row r="483" spans="1:7" ht="5" customHeight="1" x14ac:dyDescent="0.35">
      <c r="A483" s="7">
        <f t="shared" si="57"/>
        <v>45031</v>
      </c>
      <c r="B483" s="13">
        <f t="shared" si="60"/>
        <v>7</v>
      </c>
      <c r="C483" t="s">
        <v>45</v>
      </c>
      <c r="D483" s="14">
        <f t="shared" si="58"/>
        <v>622.65</v>
      </c>
      <c r="E483" s="14">
        <f t="shared" si="59"/>
        <v>175.35</v>
      </c>
      <c r="F483" s="18">
        <f t="shared" si="61"/>
        <v>0.08</v>
      </c>
      <c r="G483" s="18">
        <f t="shared" si="62"/>
        <v>0.08</v>
      </c>
    </row>
    <row r="484" spans="1:7" ht="5" customHeight="1" x14ac:dyDescent="0.35">
      <c r="A484" s="7">
        <f t="shared" si="57"/>
        <v>45032</v>
      </c>
      <c r="B484" s="13">
        <f t="shared" si="60"/>
        <v>1</v>
      </c>
      <c r="C484" t="s">
        <v>45</v>
      </c>
      <c r="D484" s="14">
        <f t="shared" si="58"/>
        <v>595.35</v>
      </c>
      <c r="E484" s="14">
        <f t="shared" si="59"/>
        <v>154.35</v>
      </c>
      <c r="F484" s="18">
        <f t="shared" si="61"/>
        <v>0.12</v>
      </c>
      <c r="G484" s="18">
        <f t="shared" si="62"/>
        <v>0.12</v>
      </c>
    </row>
    <row r="485" spans="1:7" ht="5" customHeight="1" x14ac:dyDescent="0.35">
      <c r="A485" s="7">
        <f t="shared" si="57"/>
        <v>45033</v>
      </c>
      <c r="B485" s="13">
        <f t="shared" si="60"/>
        <v>2</v>
      </c>
      <c r="C485" t="s">
        <v>45</v>
      </c>
      <c r="D485" s="14">
        <f t="shared" si="58"/>
        <v>570.15</v>
      </c>
      <c r="E485" s="14">
        <f t="shared" si="59"/>
        <v>147</v>
      </c>
      <c r="F485" s="18">
        <f t="shared" si="61"/>
        <v>0.16</v>
      </c>
      <c r="G485" s="18">
        <f t="shared" si="62"/>
        <v>0.16</v>
      </c>
    </row>
    <row r="486" spans="1:7" ht="5" customHeight="1" x14ac:dyDescent="0.35">
      <c r="A486" s="7">
        <f t="shared" si="57"/>
        <v>45034</v>
      </c>
      <c r="B486" s="13">
        <f t="shared" si="60"/>
        <v>3</v>
      </c>
      <c r="C486" t="s">
        <v>45</v>
      </c>
      <c r="D486" s="14">
        <f t="shared" si="58"/>
        <v>570.15</v>
      </c>
      <c r="E486" s="14">
        <f t="shared" si="59"/>
        <v>147</v>
      </c>
      <c r="F486" s="18">
        <f t="shared" si="61"/>
        <v>0.16</v>
      </c>
      <c r="G486" s="18">
        <f t="shared" si="62"/>
        <v>0.16</v>
      </c>
    </row>
    <row r="487" spans="1:7" ht="5" customHeight="1" x14ac:dyDescent="0.35">
      <c r="A487" s="7">
        <f t="shared" si="57"/>
        <v>45035</v>
      </c>
      <c r="B487" s="13">
        <f t="shared" si="60"/>
        <v>4</v>
      </c>
      <c r="C487" t="s">
        <v>45</v>
      </c>
      <c r="D487" s="14">
        <f t="shared" si="58"/>
        <v>570.15</v>
      </c>
      <c r="E487" s="14">
        <f t="shared" si="59"/>
        <v>147</v>
      </c>
      <c r="F487" s="18">
        <f t="shared" si="61"/>
        <v>0.16</v>
      </c>
      <c r="G487" s="18">
        <f t="shared" si="62"/>
        <v>0.16</v>
      </c>
    </row>
    <row r="488" spans="1:7" ht="5" customHeight="1" x14ac:dyDescent="0.35">
      <c r="A488" s="7">
        <f t="shared" si="57"/>
        <v>45036</v>
      </c>
      <c r="B488" s="13">
        <f t="shared" si="60"/>
        <v>5</v>
      </c>
      <c r="C488" t="s">
        <v>45</v>
      </c>
      <c r="D488" s="14">
        <f t="shared" si="58"/>
        <v>595.35</v>
      </c>
      <c r="E488" s="14">
        <f t="shared" si="59"/>
        <v>154.35</v>
      </c>
      <c r="F488" s="18">
        <f t="shared" si="61"/>
        <v>0.12</v>
      </c>
      <c r="G488" s="18">
        <f t="shared" si="62"/>
        <v>0.12</v>
      </c>
    </row>
    <row r="489" spans="1:7" ht="5" customHeight="1" x14ac:dyDescent="0.35">
      <c r="A489" s="7">
        <f t="shared" si="57"/>
        <v>45037</v>
      </c>
      <c r="B489" s="13">
        <f t="shared" si="60"/>
        <v>6</v>
      </c>
      <c r="C489" t="s">
        <v>45</v>
      </c>
      <c r="D489" s="14">
        <f t="shared" si="58"/>
        <v>622.65</v>
      </c>
      <c r="E489" s="14">
        <f t="shared" si="59"/>
        <v>175.35</v>
      </c>
      <c r="F489" s="18">
        <f t="shared" si="61"/>
        <v>0.08</v>
      </c>
      <c r="G489" s="18">
        <f t="shared" si="62"/>
        <v>0.08</v>
      </c>
    </row>
    <row r="490" spans="1:7" ht="5" customHeight="1" x14ac:dyDescent="0.35">
      <c r="A490" s="7">
        <f t="shared" si="57"/>
        <v>45038</v>
      </c>
      <c r="B490" s="13">
        <f t="shared" si="60"/>
        <v>7</v>
      </c>
      <c r="C490" t="s">
        <v>45</v>
      </c>
      <c r="D490" s="14">
        <f t="shared" si="58"/>
        <v>622.65</v>
      </c>
      <c r="E490" s="14">
        <f t="shared" si="59"/>
        <v>175.35</v>
      </c>
      <c r="F490" s="18">
        <f t="shared" si="61"/>
        <v>0.08</v>
      </c>
      <c r="G490" s="18">
        <f t="shared" si="62"/>
        <v>0.08</v>
      </c>
    </row>
    <row r="491" spans="1:7" ht="5" customHeight="1" x14ac:dyDescent="0.35">
      <c r="A491" s="7">
        <f t="shared" si="57"/>
        <v>45039</v>
      </c>
      <c r="B491" s="13">
        <f t="shared" si="60"/>
        <v>1</v>
      </c>
      <c r="C491" t="s">
        <v>45</v>
      </c>
      <c r="D491" s="14">
        <f t="shared" si="58"/>
        <v>595.35</v>
      </c>
      <c r="E491" s="14">
        <f t="shared" si="59"/>
        <v>154.35</v>
      </c>
      <c r="F491" s="18">
        <f t="shared" si="61"/>
        <v>0.12</v>
      </c>
      <c r="G491" s="18">
        <f t="shared" si="62"/>
        <v>0.12</v>
      </c>
    </row>
    <row r="492" spans="1:7" ht="5" customHeight="1" x14ac:dyDescent="0.35">
      <c r="A492" s="7">
        <f t="shared" ref="A492:A555" si="63">A491+1</f>
        <v>45040</v>
      </c>
      <c r="B492" s="13">
        <f t="shared" si="60"/>
        <v>2</v>
      </c>
      <c r="C492" t="s">
        <v>44</v>
      </c>
      <c r="D492" s="14">
        <f t="shared" si="58"/>
        <v>525</v>
      </c>
      <c r="E492" s="14">
        <f t="shared" si="59"/>
        <v>126</v>
      </c>
      <c r="F492" s="18">
        <f t="shared" si="61"/>
        <v>0.23</v>
      </c>
      <c r="G492" s="18">
        <f t="shared" si="62"/>
        <v>0.23</v>
      </c>
    </row>
    <row r="493" spans="1:7" ht="5" customHeight="1" x14ac:dyDescent="0.35">
      <c r="A493" s="7">
        <f t="shared" si="63"/>
        <v>45041</v>
      </c>
      <c r="B493" s="13">
        <f t="shared" si="60"/>
        <v>3</v>
      </c>
      <c r="C493" t="s">
        <v>44</v>
      </c>
      <c r="D493" s="14">
        <f t="shared" si="58"/>
        <v>525</v>
      </c>
      <c r="E493" s="14">
        <f t="shared" si="59"/>
        <v>126</v>
      </c>
      <c r="F493" s="18">
        <f t="shared" si="61"/>
        <v>0.23</v>
      </c>
      <c r="G493" s="18">
        <f t="shared" si="62"/>
        <v>0.23</v>
      </c>
    </row>
    <row r="494" spans="1:7" ht="5" customHeight="1" x14ac:dyDescent="0.35">
      <c r="A494" s="7">
        <f t="shared" si="63"/>
        <v>45042</v>
      </c>
      <c r="B494" s="13">
        <f t="shared" si="60"/>
        <v>4</v>
      </c>
      <c r="C494" t="s">
        <v>44</v>
      </c>
      <c r="D494" s="14">
        <f t="shared" si="58"/>
        <v>525</v>
      </c>
      <c r="E494" s="14">
        <f t="shared" si="59"/>
        <v>126</v>
      </c>
      <c r="F494" s="18">
        <f t="shared" si="61"/>
        <v>0.23</v>
      </c>
      <c r="G494" s="18">
        <f t="shared" si="62"/>
        <v>0.23</v>
      </c>
    </row>
    <row r="495" spans="1:7" ht="5" customHeight="1" x14ac:dyDescent="0.35">
      <c r="A495" s="7">
        <f t="shared" si="63"/>
        <v>45043</v>
      </c>
      <c r="B495" s="13">
        <f t="shared" si="60"/>
        <v>5</v>
      </c>
      <c r="C495" t="s">
        <v>44</v>
      </c>
      <c r="D495" s="14">
        <f t="shared" si="58"/>
        <v>551.25</v>
      </c>
      <c r="E495" s="14">
        <f t="shared" si="59"/>
        <v>136.5</v>
      </c>
      <c r="F495" s="18">
        <f t="shared" si="61"/>
        <v>0.19</v>
      </c>
      <c r="G495" s="18">
        <f t="shared" si="62"/>
        <v>0.19</v>
      </c>
    </row>
    <row r="496" spans="1:7" ht="5" customHeight="1" x14ac:dyDescent="0.35">
      <c r="A496" s="7">
        <f t="shared" si="63"/>
        <v>45044</v>
      </c>
      <c r="B496" s="13">
        <f t="shared" si="60"/>
        <v>6</v>
      </c>
      <c r="C496" t="s">
        <v>44</v>
      </c>
      <c r="D496" s="14">
        <f t="shared" si="58"/>
        <v>577.5</v>
      </c>
      <c r="E496" s="14">
        <f t="shared" si="59"/>
        <v>157.5</v>
      </c>
      <c r="F496" s="18">
        <f t="shared" si="61"/>
        <v>0.15</v>
      </c>
      <c r="G496" s="18">
        <f t="shared" si="62"/>
        <v>0.15</v>
      </c>
    </row>
    <row r="497" spans="1:7" ht="5" customHeight="1" x14ac:dyDescent="0.35">
      <c r="A497" s="7">
        <f t="shared" si="63"/>
        <v>45045</v>
      </c>
      <c r="B497" s="13">
        <f t="shared" si="60"/>
        <v>7</v>
      </c>
      <c r="C497" t="s">
        <v>44</v>
      </c>
      <c r="D497" s="14">
        <f t="shared" si="58"/>
        <v>577.5</v>
      </c>
      <c r="E497" s="14">
        <f t="shared" si="59"/>
        <v>157.5</v>
      </c>
      <c r="F497" s="18">
        <f t="shared" si="61"/>
        <v>0.15</v>
      </c>
      <c r="G497" s="18">
        <f t="shared" si="62"/>
        <v>0.15</v>
      </c>
    </row>
    <row r="498" spans="1:7" ht="5" customHeight="1" x14ac:dyDescent="0.35">
      <c r="A498" s="7">
        <f t="shared" si="63"/>
        <v>45046</v>
      </c>
      <c r="B498" s="13">
        <f t="shared" si="60"/>
        <v>1</v>
      </c>
      <c r="C498" t="s">
        <v>44</v>
      </c>
      <c r="D498" s="14">
        <f t="shared" si="58"/>
        <v>551.25</v>
      </c>
      <c r="E498" s="14">
        <f t="shared" si="59"/>
        <v>136.5</v>
      </c>
      <c r="F498" s="18">
        <f t="shared" si="61"/>
        <v>0.19</v>
      </c>
      <c r="G498" s="18">
        <f t="shared" si="62"/>
        <v>0.19</v>
      </c>
    </row>
    <row r="499" spans="1:7" ht="5" customHeight="1" x14ac:dyDescent="0.35">
      <c r="A499" s="7">
        <f t="shared" si="63"/>
        <v>45047</v>
      </c>
      <c r="B499" s="13">
        <f t="shared" si="60"/>
        <v>2</v>
      </c>
      <c r="C499" t="s">
        <v>46</v>
      </c>
      <c r="D499" s="14">
        <f t="shared" si="58"/>
        <v>616.35</v>
      </c>
      <c r="E499" s="14">
        <f t="shared" si="59"/>
        <v>168</v>
      </c>
      <c r="F499" s="18">
        <f t="shared" si="61"/>
        <v>0.09</v>
      </c>
      <c r="G499" s="18">
        <f t="shared" si="62"/>
        <v>0.09</v>
      </c>
    </row>
    <row r="500" spans="1:7" ht="5" customHeight="1" x14ac:dyDescent="0.35">
      <c r="A500" s="7">
        <f t="shared" si="63"/>
        <v>45048</v>
      </c>
      <c r="B500" s="13">
        <f t="shared" si="60"/>
        <v>3</v>
      </c>
      <c r="C500" t="s">
        <v>46</v>
      </c>
      <c r="D500" s="14">
        <f t="shared" si="58"/>
        <v>616.35</v>
      </c>
      <c r="E500" s="14">
        <f t="shared" si="59"/>
        <v>168</v>
      </c>
      <c r="F500" s="18">
        <f t="shared" si="61"/>
        <v>0.09</v>
      </c>
      <c r="G500" s="18">
        <f t="shared" si="62"/>
        <v>0.09</v>
      </c>
    </row>
    <row r="501" spans="1:7" ht="5" customHeight="1" x14ac:dyDescent="0.35">
      <c r="A501" s="7">
        <f t="shared" si="63"/>
        <v>45049</v>
      </c>
      <c r="B501" s="13">
        <f t="shared" si="60"/>
        <v>4</v>
      </c>
      <c r="C501" t="s">
        <v>46</v>
      </c>
      <c r="D501" s="14">
        <f t="shared" si="58"/>
        <v>616.35</v>
      </c>
      <c r="E501" s="14">
        <f t="shared" si="59"/>
        <v>168</v>
      </c>
      <c r="F501" s="18">
        <f t="shared" si="61"/>
        <v>0.09</v>
      </c>
      <c r="G501" s="18">
        <f t="shared" si="62"/>
        <v>0.09</v>
      </c>
    </row>
    <row r="502" spans="1:7" ht="5" customHeight="1" x14ac:dyDescent="0.35">
      <c r="A502" s="7">
        <f t="shared" si="63"/>
        <v>45050</v>
      </c>
      <c r="B502" s="13">
        <f t="shared" si="60"/>
        <v>5</v>
      </c>
      <c r="C502" t="s">
        <v>46</v>
      </c>
      <c r="D502" s="14">
        <f t="shared" si="58"/>
        <v>638.4</v>
      </c>
      <c r="E502" s="14">
        <f t="shared" si="59"/>
        <v>171.15</v>
      </c>
      <c r="F502" s="18">
        <f t="shared" si="61"/>
        <v>0.06</v>
      </c>
      <c r="G502" s="18">
        <f t="shared" si="62"/>
        <v>0.06</v>
      </c>
    </row>
    <row r="503" spans="1:7" ht="5" customHeight="1" x14ac:dyDescent="0.35">
      <c r="A503" s="7">
        <f t="shared" si="63"/>
        <v>45051</v>
      </c>
      <c r="B503" s="13">
        <f t="shared" si="60"/>
        <v>6</v>
      </c>
      <c r="C503" t="s">
        <v>46</v>
      </c>
      <c r="D503" s="14">
        <f t="shared" si="58"/>
        <v>668.85</v>
      </c>
      <c r="E503" s="14">
        <f t="shared" si="59"/>
        <v>192.15</v>
      </c>
      <c r="F503" s="18">
        <f t="shared" si="61"/>
        <v>0.02</v>
      </c>
      <c r="G503" s="18">
        <f t="shared" si="62"/>
        <v>0.02</v>
      </c>
    </row>
    <row r="504" spans="1:7" ht="5" customHeight="1" x14ac:dyDescent="0.35">
      <c r="A504" s="7">
        <f t="shared" si="63"/>
        <v>45052</v>
      </c>
      <c r="B504" s="13">
        <f t="shared" si="60"/>
        <v>7</v>
      </c>
      <c r="C504" t="s">
        <v>46</v>
      </c>
      <c r="D504" s="14">
        <f t="shared" si="58"/>
        <v>668.85</v>
      </c>
      <c r="E504" s="14">
        <f t="shared" si="59"/>
        <v>192.15</v>
      </c>
      <c r="F504" s="18">
        <f t="shared" si="61"/>
        <v>0.02</v>
      </c>
      <c r="G504" s="18">
        <f t="shared" si="62"/>
        <v>0.02</v>
      </c>
    </row>
    <row r="505" spans="1:7" ht="5" customHeight="1" x14ac:dyDescent="0.35">
      <c r="A505" s="7">
        <f t="shared" si="63"/>
        <v>45053</v>
      </c>
      <c r="B505" s="13">
        <f t="shared" si="60"/>
        <v>1</v>
      </c>
      <c r="C505" t="s">
        <v>46</v>
      </c>
      <c r="D505" s="14">
        <f t="shared" si="58"/>
        <v>638.4</v>
      </c>
      <c r="E505" s="14">
        <f t="shared" si="59"/>
        <v>171.15</v>
      </c>
      <c r="F505" s="18">
        <f t="shared" si="61"/>
        <v>0.06</v>
      </c>
      <c r="G505" s="18">
        <f t="shared" si="62"/>
        <v>0.06</v>
      </c>
    </row>
    <row r="506" spans="1:7" ht="5" customHeight="1" x14ac:dyDescent="0.35">
      <c r="A506" s="7">
        <f t="shared" si="63"/>
        <v>45054</v>
      </c>
      <c r="B506" s="13">
        <f t="shared" si="60"/>
        <v>2</v>
      </c>
      <c r="C506" t="s">
        <v>46</v>
      </c>
      <c r="D506" s="14">
        <f t="shared" si="58"/>
        <v>616.35</v>
      </c>
      <c r="E506" s="14">
        <f t="shared" si="59"/>
        <v>168</v>
      </c>
      <c r="F506" s="18">
        <f t="shared" si="61"/>
        <v>0.09</v>
      </c>
      <c r="G506" s="18">
        <f t="shared" si="62"/>
        <v>0.09</v>
      </c>
    </row>
    <row r="507" spans="1:7" ht="5" customHeight="1" x14ac:dyDescent="0.35">
      <c r="A507" s="7">
        <f t="shared" si="63"/>
        <v>45055</v>
      </c>
      <c r="B507" s="13">
        <f t="shared" si="60"/>
        <v>3</v>
      </c>
      <c r="C507" t="s">
        <v>46</v>
      </c>
      <c r="D507" s="14">
        <f t="shared" si="58"/>
        <v>616.35</v>
      </c>
      <c r="E507" s="14">
        <f t="shared" si="59"/>
        <v>168</v>
      </c>
      <c r="F507" s="18">
        <f t="shared" si="61"/>
        <v>0.09</v>
      </c>
      <c r="G507" s="18">
        <f t="shared" si="62"/>
        <v>0.09</v>
      </c>
    </row>
    <row r="508" spans="1:7" ht="5" customHeight="1" x14ac:dyDescent="0.35">
      <c r="A508" s="7">
        <f t="shared" si="63"/>
        <v>45056</v>
      </c>
      <c r="B508" s="13">
        <f t="shared" si="60"/>
        <v>4</v>
      </c>
      <c r="C508" t="s">
        <v>46</v>
      </c>
      <c r="D508" s="14">
        <f t="shared" ref="D508:D571" si="64">1.05*(IF(B508=1,VLOOKUP(C508,$B$5:$I$8,8),IF(B508=2,VLOOKUP(C508,$B$5:$I$8,2),IF(B508=3,VLOOKUP(C508,$B$5:$I$8,3),IF(B508=4,VLOOKUP(C508,$B$5:$I$8,4),IF(B508=5,VLOOKUP(C508,$B$5:$I$8,5),IF(B508=6,VLOOKUP(C508,$B$5:$I$8,6),IF(B508=7,VLOOKUP(C508,$B$5:$I$8,7),0))))))))</f>
        <v>616.35</v>
      </c>
      <c r="E508" s="14">
        <f t="shared" ref="E508:E571" si="65">1.05*(IF(B508=1,VLOOKUP(C508,$J$5:$Q$8,8),IF(B508=2,VLOOKUP(C508,$J$5:$Q$8,2),IF(B508=3,VLOOKUP(C508,$J$5:$Q$8,3),IF(B508=4,VLOOKUP(C508,$J$5:$Q$8,4),IF(B508=5,VLOOKUP(C508,$J$5:$Q$8,5),IF(B508=6,VLOOKUP(C508,$J$5:$Q$8,6),IF(B508=7,VLOOKUP(C508,$J$5:$Q$8,7),0))))))))</f>
        <v>168</v>
      </c>
      <c r="F508" s="18">
        <f t="shared" si="61"/>
        <v>0.09</v>
      </c>
      <c r="G508" s="18">
        <f t="shared" si="62"/>
        <v>0.09</v>
      </c>
    </row>
    <row r="509" spans="1:7" ht="5" customHeight="1" x14ac:dyDescent="0.35">
      <c r="A509" s="7">
        <f t="shared" si="63"/>
        <v>45057</v>
      </c>
      <c r="B509" s="13">
        <f t="shared" si="60"/>
        <v>5</v>
      </c>
      <c r="C509" t="s">
        <v>46</v>
      </c>
      <c r="D509" s="14">
        <f t="shared" si="64"/>
        <v>638.4</v>
      </c>
      <c r="E509" s="14">
        <f t="shared" si="65"/>
        <v>171.15</v>
      </c>
      <c r="F509" s="18">
        <f t="shared" si="61"/>
        <v>0.06</v>
      </c>
      <c r="G509" s="18">
        <f t="shared" si="62"/>
        <v>0.06</v>
      </c>
    </row>
    <row r="510" spans="1:7" ht="5" customHeight="1" x14ac:dyDescent="0.35">
      <c r="A510" s="7">
        <f t="shared" si="63"/>
        <v>45058</v>
      </c>
      <c r="B510" s="13">
        <f t="shared" si="60"/>
        <v>6</v>
      </c>
      <c r="C510" t="s">
        <v>46</v>
      </c>
      <c r="D510" s="14">
        <f t="shared" si="64"/>
        <v>668.85</v>
      </c>
      <c r="E510" s="14">
        <f t="shared" si="65"/>
        <v>192.15</v>
      </c>
      <c r="F510" s="18">
        <f t="shared" si="61"/>
        <v>0.02</v>
      </c>
      <c r="G510" s="18">
        <f t="shared" si="62"/>
        <v>0.02</v>
      </c>
    </row>
    <row r="511" spans="1:7" ht="5" customHeight="1" x14ac:dyDescent="0.35">
      <c r="A511" s="7">
        <f t="shared" si="63"/>
        <v>45059</v>
      </c>
      <c r="B511" s="13">
        <f t="shared" si="60"/>
        <v>7</v>
      </c>
      <c r="C511" t="s">
        <v>46</v>
      </c>
      <c r="D511" s="14">
        <f t="shared" si="64"/>
        <v>668.85</v>
      </c>
      <c r="E511" s="14">
        <f t="shared" si="65"/>
        <v>192.15</v>
      </c>
      <c r="F511" s="18">
        <f t="shared" si="61"/>
        <v>0.02</v>
      </c>
      <c r="G511" s="18">
        <f t="shared" si="62"/>
        <v>0.02</v>
      </c>
    </row>
    <row r="512" spans="1:7" ht="5" customHeight="1" x14ac:dyDescent="0.35">
      <c r="A512" s="7">
        <f t="shared" si="63"/>
        <v>45060</v>
      </c>
      <c r="B512" s="13">
        <f t="shared" si="60"/>
        <v>1</v>
      </c>
      <c r="C512" t="s">
        <v>46</v>
      </c>
      <c r="D512" s="14">
        <f t="shared" si="64"/>
        <v>638.4</v>
      </c>
      <c r="E512" s="14">
        <f t="shared" si="65"/>
        <v>171.15</v>
      </c>
      <c r="F512" s="18">
        <f t="shared" si="61"/>
        <v>0.06</v>
      </c>
      <c r="G512" s="18">
        <f t="shared" si="62"/>
        <v>0.06</v>
      </c>
    </row>
    <row r="513" spans="1:7" ht="5" customHeight="1" x14ac:dyDescent="0.35">
      <c r="A513" s="7">
        <f t="shared" si="63"/>
        <v>45061</v>
      </c>
      <c r="B513" s="13">
        <f t="shared" si="60"/>
        <v>2</v>
      </c>
      <c r="C513" t="s">
        <v>46</v>
      </c>
      <c r="D513" s="14">
        <f t="shared" si="64"/>
        <v>616.35</v>
      </c>
      <c r="E513" s="14">
        <f t="shared" si="65"/>
        <v>168</v>
      </c>
      <c r="F513" s="18">
        <f t="shared" si="61"/>
        <v>0.09</v>
      </c>
      <c r="G513" s="18">
        <f t="shared" si="62"/>
        <v>0.09</v>
      </c>
    </row>
    <row r="514" spans="1:7" ht="5" customHeight="1" x14ac:dyDescent="0.35">
      <c r="A514" s="7">
        <f t="shared" si="63"/>
        <v>45062</v>
      </c>
      <c r="B514" s="13">
        <f t="shared" si="60"/>
        <v>3</v>
      </c>
      <c r="C514" t="s">
        <v>46</v>
      </c>
      <c r="D514" s="14">
        <f t="shared" si="64"/>
        <v>616.35</v>
      </c>
      <c r="E514" s="14">
        <f t="shared" si="65"/>
        <v>168</v>
      </c>
      <c r="F514" s="18">
        <f t="shared" si="61"/>
        <v>0.09</v>
      </c>
      <c r="G514" s="18">
        <f t="shared" si="62"/>
        <v>0.09</v>
      </c>
    </row>
    <row r="515" spans="1:7" ht="5" customHeight="1" x14ac:dyDescent="0.35">
      <c r="A515" s="7">
        <f t="shared" si="63"/>
        <v>45063</v>
      </c>
      <c r="B515" s="13">
        <f t="shared" si="60"/>
        <v>4</v>
      </c>
      <c r="C515" t="s">
        <v>46</v>
      </c>
      <c r="D515" s="14">
        <f t="shared" si="64"/>
        <v>616.35</v>
      </c>
      <c r="E515" s="14">
        <f t="shared" si="65"/>
        <v>168</v>
      </c>
      <c r="F515" s="18">
        <f t="shared" si="61"/>
        <v>0.09</v>
      </c>
      <c r="G515" s="18">
        <f t="shared" si="62"/>
        <v>0.09</v>
      </c>
    </row>
    <row r="516" spans="1:7" ht="5" customHeight="1" x14ac:dyDescent="0.35">
      <c r="A516" s="7">
        <f t="shared" si="63"/>
        <v>45064</v>
      </c>
      <c r="B516" s="13">
        <f t="shared" si="60"/>
        <v>5</v>
      </c>
      <c r="C516" t="s">
        <v>46</v>
      </c>
      <c r="D516" s="14">
        <f t="shared" si="64"/>
        <v>638.4</v>
      </c>
      <c r="E516" s="14">
        <f t="shared" si="65"/>
        <v>171.15</v>
      </c>
      <c r="F516" s="18">
        <f t="shared" si="61"/>
        <v>0.06</v>
      </c>
      <c r="G516" s="18">
        <f t="shared" si="62"/>
        <v>0.06</v>
      </c>
    </row>
    <row r="517" spans="1:7" ht="5" customHeight="1" x14ac:dyDescent="0.35">
      <c r="A517" s="7">
        <f t="shared" si="63"/>
        <v>45065</v>
      </c>
      <c r="B517" s="13">
        <f t="shared" si="60"/>
        <v>6</v>
      </c>
      <c r="C517" t="s">
        <v>46</v>
      </c>
      <c r="D517" s="14">
        <f t="shared" si="64"/>
        <v>668.85</v>
      </c>
      <c r="E517" s="14">
        <f t="shared" si="65"/>
        <v>192.15</v>
      </c>
      <c r="F517" s="18">
        <f t="shared" si="61"/>
        <v>0.02</v>
      </c>
      <c r="G517" s="18">
        <f t="shared" si="62"/>
        <v>0.02</v>
      </c>
    </row>
    <row r="518" spans="1:7" ht="5" customHeight="1" x14ac:dyDescent="0.35">
      <c r="A518" s="7">
        <f t="shared" si="63"/>
        <v>45066</v>
      </c>
      <c r="B518" s="13">
        <f t="shared" si="60"/>
        <v>7</v>
      </c>
      <c r="C518" t="s">
        <v>46</v>
      </c>
      <c r="D518" s="14">
        <f t="shared" si="64"/>
        <v>668.85</v>
      </c>
      <c r="E518" s="14">
        <f t="shared" si="65"/>
        <v>192.15</v>
      </c>
      <c r="F518" s="18">
        <f t="shared" si="61"/>
        <v>0.02</v>
      </c>
      <c r="G518" s="18">
        <f t="shared" si="62"/>
        <v>0.02</v>
      </c>
    </row>
    <row r="519" spans="1:7" ht="5" customHeight="1" x14ac:dyDescent="0.35">
      <c r="A519" s="7">
        <f t="shared" si="63"/>
        <v>45067</v>
      </c>
      <c r="B519" s="13">
        <f t="shared" si="60"/>
        <v>1</v>
      </c>
      <c r="C519" t="s">
        <v>46</v>
      </c>
      <c r="D519" s="14">
        <f t="shared" si="64"/>
        <v>638.4</v>
      </c>
      <c r="E519" s="14">
        <f t="shared" si="65"/>
        <v>171.15</v>
      </c>
      <c r="F519" s="18">
        <f t="shared" si="61"/>
        <v>0.06</v>
      </c>
      <c r="G519" s="18">
        <f t="shared" si="62"/>
        <v>0.06</v>
      </c>
    </row>
    <row r="520" spans="1:7" ht="5" customHeight="1" x14ac:dyDescent="0.35">
      <c r="A520" s="7">
        <f t="shared" si="63"/>
        <v>45068</v>
      </c>
      <c r="B520" s="13">
        <f t="shared" si="60"/>
        <v>2</v>
      </c>
      <c r="C520" t="s">
        <v>46</v>
      </c>
      <c r="D520" s="14">
        <f t="shared" si="64"/>
        <v>616.35</v>
      </c>
      <c r="E520" s="14">
        <f t="shared" si="65"/>
        <v>168</v>
      </c>
      <c r="F520" s="18">
        <f t="shared" si="61"/>
        <v>0.09</v>
      </c>
      <c r="G520" s="18">
        <f t="shared" si="62"/>
        <v>0.09</v>
      </c>
    </row>
    <row r="521" spans="1:7" ht="5" customHeight="1" x14ac:dyDescent="0.35">
      <c r="A521" s="7">
        <f t="shared" si="63"/>
        <v>45069</v>
      </c>
      <c r="B521" s="13">
        <f t="shared" si="60"/>
        <v>3</v>
      </c>
      <c r="C521" t="s">
        <v>46</v>
      </c>
      <c r="D521" s="14">
        <f t="shared" si="64"/>
        <v>616.35</v>
      </c>
      <c r="E521" s="14">
        <f t="shared" si="65"/>
        <v>168</v>
      </c>
      <c r="F521" s="18">
        <f t="shared" si="61"/>
        <v>0.09</v>
      </c>
      <c r="G521" s="18">
        <f t="shared" si="62"/>
        <v>0.09</v>
      </c>
    </row>
    <row r="522" spans="1:7" ht="5" customHeight="1" x14ac:dyDescent="0.35">
      <c r="A522" s="7">
        <f t="shared" si="63"/>
        <v>45070</v>
      </c>
      <c r="B522" s="13">
        <f t="shared" si="60"/>
        <v>4</v>
      </c>
      <c r="C522" t="s">
        <v>46</v>
      </c>
      <c r="D522" s="14">
        <f t="shared" si="64"/>
        <v>616.35</v>
      </c>
      <c r="E522" s="14">
        <f t="shared" si="65"/>
        <v>168</v>
      </c>
      <c r="F522" s="18">
        <f t="shared" si="61"/>
        <v>0.09</v>
      </c>
      <c r="G522" s="18">
        <f t="shared" si="62"/>
        <v>0.09</v>
      </c>
    </row>
    <row r="523" spans="1:7" ht="5" customHeight="1" x14ac:dyDescent="0.35">
      <c r="A523" s="7">
        <f t="shared" si="63"/>
        <v>45071</v>
      </c>
      <c r="B523" s="13">
        <f t="shared" si="60"/>
        <v>5</v>
      </c>
      <c r="C523" t="s">
        <v>46</v>
      </c>
      <c r="D523" s="14">
        <f t="shared" si="64"/>
        <v>638.4</v>
      </c>
      <c r="E523" s="14">
        <f t="shared" si="65"/>
        <v>171.15</v>
      </c>
      <c r="F523" s="18">
        <f t="shared" si="61"/>
        <v>0.06</v>
      </c>
      <c r="G523" s="18">
        <f t="shared" si="62"/>
        <v>0.06</v>
      </c>
    </row>
    <row r="524" spans="1:7" ht="5" customHeight="1" x14ac:dyDescent="0.35">
      <c r="A524" s="7">
        <f t="shared" si="63"/>
        <v>45072</v>
      </c>
      <c r="B524" s="13">
        <f t="shared" si="60"/>
        <v>6</v>
      </c>
      <c r="C524" t="s">
        <v>46</v>
      </c>
      <c r="D524" s="14">
        <f t="shared" si="64"/>
        <v>668.85</v>
      </c>
      <c r="E524" s="14">
        <f t="shared" si="65"/>
        <v>192.15</v>
      </c>
      <c r="F524" s="18">
        <f t="shared" si="61"/>
        <v>0.02</v>
      </c>
      <c r="G524" s="18">
        <f t="shared" si="62"/>
        <v>0.02</v>
      </c>
    </row>
    <row r="525" spans="1:7" ht="5" customHeight="1" x14ac:dyDescent="0.35">
      <c r="A525" s="7">
        <f t="shared" si="63"/>
        <v>45073</v>
      </c>
      <c r="B525" s="13">
        <f t="shared" si="60"/>
        <v>7</v>
      </c>
      <c r="C525" t="s">
        <v>46</v>
      </c>
      <c r="D525" s="14">
        <f t="shared" si="64"/>
        <v>668.85</v>
      </c>
      <c r="E525" s="14">
        <f t="shared" si="65"/>
        <v>192.15</v>
      </c>
      <c r="F525" s="18">
        <f t="shared" si="61"/>
        <v>0.02</v>
      </c>
      <c r="G525" s="18">
        <f t="shared" si="62"/>
        <v>0.02</v>
      </c>
    </row>
    <row r="526" spans="1:7" ht="5" customHeight="1" x14ac:dyDescent="0.35">
      <c r="A526" s="7">
        <f t="shared" si="63"/>
        <v>45074</v>
      </c>
      <c r="B526" s="13">
        <f t="shared" si="60"/>
        <v>1</v>
      </c>
      <c r="C526" t="s">
        <v>46</v>
      </c>
      <c r="D526" s="14">
        <f t="shared" si="64"/>
        <v>638.4</v>
      </c>
      <c r="E526" s="14">
        <f t="shared" si="65"/>
        <v>171.15</v>
      </c>
      <c r="F526" s="18">
        <f t="shared" si="61"/>
        <v>0.06</v>
      </c>
      <c r="G526" s="18">
        <f t="shared" si="62"/>
        <v>0.06</v>
      </c>
    </row>
    <row r="527" spans="1:7" ht="5" customHeight="1" x14ac:dyDescent="0.35">
      <c r="A527" s="7">
        <f t="shared" si="63"/>
        <v>45075</v>
      </c>
      <c r="B527" s="13">
        <f t="shared" ref="B527:B590" si="66">WEEKDAY(A527)</f>
        <v>2</v>
      </c>
      <c r="C527" t="s">
        <v>46</v>
      </c>
      <c r="D527" s="14">
        <f t="shared" si="64"/>
        <v>616.35</v>
      </c>
      <c r="E527" s="14">
        <f t="shared" si="65"/>
        <v>168</v>
      </c>
      <c r="F527" s="18">
        <f t="shared" ref="F527:F590" si="67">ROUND(1-(D527/$F$12),2)</f>
        <v>0.09</v>
      </c>
      <c r="G527" s="18">
        <f t="shared" ref="G527:G590" si="68">F527</f>
        <v>0.09</v>
      </c>
    </row>
    <row r="528" spans="1:7" ht="5" customHeight="1" x14ac:dyDescent="0.35">
      <c r="A528" s="7">
        <f t="shared" si="63"/>
        <v>45076</v>
      </c>
      <c r="B528" s="13">
        <f t="shared" si="66"/>
        <v>3</v>
      </c>
      <c r="C528" t="s">
        <v>46</v>
      </c>
      <c r="D528" s="14">
        <f t="shared" si="64"/>
        <v>616.35</v>
      </c>
      <c r="E528" s="14">
        <f t="shared" si="65"/>
        <v>168</v>
      </c>
      <c r="F528" s="18">
        <f t="shared" si="67"/>
        <v>0.09</v>
      </c>
      <c r="G528" s="18">
        <f t="shared" si="68"/>
        <v>0.09</v>
      </c>
    </row>
    <row r="529" spans="1:7" ht="5" customHeight="1" x14ac:dyDescent="0.35">
      <c r="A529" s="7">
        <f t="shared" si="63"/>
        <v>45077</v>
      </c>
      <c r="B529" s="13">
        <f t="shared" si="66"/>
        <v>4</v>
      </c>
      <c r="C529" t="s">
        <v>46</v>
      </c>
      <c r="D529" s="14">
        <f t="shared" si="64"/>
        <v>616.35</v>
      </c>
      <c r="E529" s="14">
        <f t="shared" si="65"/>
        <v>168</v>
      </c>
      <c r="F529" s="18">
        <f t="shared" si="67"/>
        <v>0.09</v>
      </c>
      <c r="G529" s="18">
        <f t="shared" si="68"/>
        <v>0.09</v>
      </c>
    </row>
    <row r="530" spans="1:7" ht="5" customHeight="1" x14ac:dyDescent="0.35">
      <c r="A530" s="7">
        <f t="shared" si="63"/>
        <v>45078</v>
      </c>
      <c r="B530" s="13">
        <f t="shared" si="66"/>
        <v>5</v>
      </c>
      <c r="C530" t="s">
        <v>46</v>
      </c>
      <c r="D530" s="14">
        <f t="shared" si="64"/>
        <v>638.4</v>
      </c>
      <c r="E530" s="14">
        <f t="shared" si="65"/>
        <v>171.15</v>
      </c>
      <c r="F530" s="18">
        <f t="shared" si="67"/>
        <v>0.06</v>
      </c>
      <c r="G530" s="18">
        <f t="shared" si="68"/>
        <v>0.06</v>
      </c>
    </row>
    <row r="531" spans="1:7" ht="5" customHeight="1" x14ac:dyDescent="0.35">
      <c r="A531" s="7">
        <f t="shared" si="63"/>
        <v>45079</v>
      </c>
      <c r="B531" s="13">
        <f t="shared" si="66"/>
        <v>6</v>
      </c>
      <c r="C531" t="s">
        <v>46</v>
      </c>
      <c r="D531" s="14">
        <f t="shared" si="64"/>
        <v>668.85</v>
      </c>
      <c r="E531" s="14">
        <f t="shared" si="65"/>
        <v>192.15</v>
      </c>
      <c r="F531" s="18">
        <f t="shared" si="67"/>
        <v>0.02</v>
      </c>
      <c r="G531" s="18">
        <f t="shared" si="68"/>
        <v>0.02</v>
      </c>
    </row>
    <row r="532" spans="1:7" ht="5" customHeight="1" x14ac:dyDescent="0.35">
      <c r="A532" s="7">
        <f t="shared" si="63"/>
        <v>45080</v>
      </c>
      <c r="B532" s="13">
        <f t="shared" si="66"/>
        <v>7</v>
      </c>
      <c r="C532" t="s">
        <v>46</v>
      </c>
      <c r="D532" s="14">
        <f t="shared" si="64"/>
        <v>668.85</v>
      </c>
      <c r="E532" s="14">
        <f t="shared" si="65"/>
        <v>192.15</v>
      </c>
      <c r="F532" s="18">
        <f t="shared" si="67"/>
        <v>0.02</v>
      </c>
      <c r="G532" s="18">
        <f t="shared" si="68"/>
        <v>0.02</v>
      </c>
    </row>
    <row r="533" spans="1:7" ht="5" customHeight="1" x14ac:dyDescent="0.35">
      <c r="A533" s="7">
        <f t="shared" si="63"/>
        <v>45081</v>
      </c>
      <c r="B533" s="13">
        <f t="shared" si="66"/>
        <v>1</v>
      </c>
      <c r="C533" t="s">
        <v>46</v>
      </c>
      <c r="D533" s="14">
        <f t="shared" si="64"/>
        <v>638.4</v>
      </c>
      <c r="E533" s="14">
        <f t="shared" si="65"/>
        <v>171.15</v>
      </c>
      <c r="F533" s="18">
        <f t="shared" si="67"/>
        <v>0.06</v>
      </c>
      <c r="G533" s="18">
        <f t="shared" si="68"/>
        <v>0.06</v>
      </c>
    </row>
    <row r="534" spans="1:7" ht="5" customHeight="1" x14ac:dyDescent="0.35">
      <c r="A534" s="7">
        <f t="shared" si="63"/>
        <v>45082</v>
      </c>
      <c r="B534" s="13">
        <f t="shared" si="66"/>
        <v>2</v>
      </c>
      <c r="C534" t="s">
        <v>46</v>
      </c>
      <c r="D534" s="14">
        <f t="shared" si="64"/>
        <v>616.35</v>
      </c>
      <c r="E534" s="14">
        <f t="shared" si="65"/>
        <v>168</v>
      </c>
      <c r="F534" s="18">
        <f t="shared" si="67"/>
        <v>0.09</v>
      </c>
      <c r="G534" s="18">
        <f t="shared" si="68"/>
        <v>0.09</v>
      </c>
    </row>
    <row r="535" spans="1:7" ht="5" customHeight="1" x14ac:dyDescent="0.35">
      <c r="A535" s="7">
        <f t="shared" si="63"/>
        <v>45083</v>
      </c>
      <c r="B535" s="13">
        <f t="shared" si="66"/>
        <v>3</v>
      </c>
      <c r="C535" t="s">
        <v>46</v>
      </c>
      <c r="D535" s="14">
        <f t="shared" si="64"/>
        <v>616.35</v>
      </c>
      <c r="E535" s="14">
        <f t="shared" si="65"/>
        <v>168</v>
      </c>
      <c r="F535" s="18">
        <f t="shared" si="67"/>
        <v>0.09</v>
      </c>
      <c r="G535" s="18">
        <f t="shared" si="68"/>
        <v>0.09</v>
      </c>
    </row>
    <row r="536" spans="1:7" ht="5" customHeight="1" x14ac:dyDescent="0.35">
      <c r="A536" s="7">
        <f t="shared" si="63"/>
        <v>45084</v>
      </c>
      <c r="B536" s="13">
        <f t="shared" si="66"/>
        <v>4</v>
      </c>
      <c r="C536" t="s">
        <v>46</v>
      </c>
      <c r="D536" s="14">
        <f t="shared" si="64"/>
        <v>616.35</v>
      </c>
      <c r="E536" s="14">
        <f t="shared" si="65"/>
        <v>168</v>
      </c>
      <c r="F536" s="18">
        <f t="shared" si="67"/>
        <v>0.09</v>
      </c>
      <c r="G536" s="18">
        <f t="shared" si="68"/>
        <v>0.09</v>
      </c>
    </row>
    <row r="537" spans="1:7" ht="5" customHeight="1" x14ac:dyDescent="0.35">
      <c r="A537" s="7">
        <f t="shared" si="63"/>
        <v>45085</v>
      </c>
      <c r="B537" s="13">
        <f t="shared" si="66"/>
        <v>5</v>
      </c>
      <c r="C537" t="s">
        <v>46</v>
      </c>
      <c r="D537" s="14">
        <f t="shared" si="64"/>
        <v>638.4</v>
      </c>
      <c r="E537" s="14">
        <f t="shared" si="65"/>
        <v>171.15</v>
      </c>
      <c r="F537" s="18">
        <f t="shared" si="67"/>
        <v>0.06</v>
      </c>
      <c r="G537" s="18">
        <f t="shared" si="68"/>
        <v>0.06</v>
      </c>
    </row>
    <row r="538" spans="1:7" ht="5" customHeight="1" x14ac:dyDescent="0.35">
      <c r="A538" s="7">
        <f t="shared" si="63"/>
        <v>45086</v>
      </c>
      <c r="B538" s="13">
        <f t="shared" si="66"/>
        <v>6</v>
      </c>
      <c r="C538" t="s">
        <v>46</v>
      </c>
      <c r="D538" s="14">
        <f t="shared" si="64"/>
        <v>668.85</v>
      </c>
      <c r="E538" s="14">
        <f t="shared" si="65"/>
        <v>192.15</v>
      </c>
      <c r="F538" s="18">
        <f t="shared" si="67"/>
        <v>0.02</v>
      </c>
      <c r="G538" s="18">
        <f t="shared" si="68"/>
        <v>0.02</v>
      </c>
    </row>
    <row r="539" spans="1:7" ht="5" customHeight="1" x14ac:dyDescent="0.35">
      <c r="A539" s="7">
        <f t="shared" si="63"/>
        <v>45087</v>
      </c>
      <c r="B539" s="13">
        <f t="shared" si="66"/>
        <v>7</v>
      </c>
      <c r="C539" t="s">
        <v>46</v>
      </c>
      <c r="D539" s="14">
        <f t="shared" si="64"/>
        <v>668.85</v>
      </c>
      <c r="E539" s="14">
        <f t="shared" si="65"/>
        <v>192.15</v>
      </c>
      <c r="F539" s="18">
        <f t="shared" si="67"/>
        <v>0.02</v>
      </c>
      <c r="G539" s="18">
        <f t="shared" si="68"/>
        <v>0.02</v>
      </c>
    </row>
    <row r="540" spans="1:7" ht="5" customHeight="1" x14ac:dyDescent="0.35">
      <c r="A540" s="7">
        <f t="shared" si="63"/>
        <v>45088</v>
      </c>
      <c r="B540" s="13">
        <f t="shared" si="66"/>
        <v>1</v>
      </c>
      <c r="C540" t="s">
        <v>46</v>
      </c>
      <c r="D540" s="14">
        <f t="shared" si="64"/>
        <v>638.4</v>
      </c>
      <c r="E540" s="14">
        <f t="shared" si="65"/>
        <v>171.15</v>
      </c>
      <c r="F540" s="18">
        <f t="shared" si="67"/>
        <v>0.06</v>
      </c>
      <c r="G540" s="18">
        <f t="shared" si="68"/>
        <v>0.06</v>
      </c>
    </row>
    <row r="541" spans="1:7" ht="5" customHeight="1" x14ac:dyDescent="0.35">
      <c r="A541" s="7">
        <f t="shared" si="63"/>
        <v>45089</v>
      </c>
      <c r="B541" s="13">
        <f t="shared" si="66"/>
        <v>2</v>
      </c>
      <c r="C541" t="s">
        <v>46</v>
      </c>
      <c r="D541" s="14">
        <f t="shared" si="64"/>
        <v>616.35</v>
      </c>
      <c r="E541" s="14">
        <f t="shared" si="65"/>
        <v>168</v>
      </c>
      <c r="F541" s="18">
        <f t="shared" si="67"/>
        <v>0.09</v>
      </c>
      <c r="G541" s="18">
        <f t="shared" si="68"/>
        <v>0.09</v>
      </c>
    </row>
    <row r="542" spans="1:7" ht="5" customHeight="1" x14ac:dyDescent="0.35">
      <c r="A542" s="7">
        <f t="shared" si="63"/>
        <v>45090</v>
      </c>
      <c r="B542" s="13">
        <f t="shared" si="66"/>
        <v>3</v>
      </c>
      <c r="C542" t="s">
        <v>46</v>
      </c>
      <c r="D542" s="14">
        <f t="shared" si="64"/>
        <v>616.35</v>
      </c>
      <c r="E542" s="14">
        <f t="shared" si="65"/>
        <v>168</v>
      </c>
      <c r="F542" s="18">
        <f t="shared" si="67"/>
        <v>0.09</v>
      </c>
      <c r="G542" s="18">
        <f t="shared" si="68"/>
        <v>0.09</v>
      </c>
    </row>
    <row r="543" spans="1:7" ht="5" customHeight="1" x14ac:dyDescent="0.35">
      <c r="A543" s="7">
        <f t="shared" si="63"/>
        <v>45091</v>
      </c>
      <c r="B543" s="13">
        <f t="shared" si="66"/>
        <v>4</v>
      </c>
      <c r="C543" t="s">
        <v>46</v>
      </c>
      <c r="D543" s="14">
        <f t="shared" si="64"/>
        <v>616.35</v>
      </c>
      <c r="E543" s="14">
        <f t="shared" si="65"/>
        <v>168</v>
      </c>
      <c r="F543" s="18">
        <f t="shared" si="67"/>
        <v>0.09</v>
      </c>
      <c r="G543" s="18">
        <f t="shared" si="68"/>
        <v>0.09</v>
      </c>
    </row>
    <row r="544" spans="1:7" ht="5" customHeight="1" x14ac:dyDescent="0.35">
      <c r="A544" s="7">
        <f t="shared" si="63"/>
        <v>45092</v>
      </c>
      <c r="B544" s="13">
        <f t="shared" si="66"/>
        <v>5</v>
      </c>
      <c r="C544" t="s">
        <v>46</v>
      </c>
      <c r="D544" s="14">
        <f t="shared" si="64"/>
        <v>638.4</v>
      </c>
      <c r="E544" s="14">
        <f t="shared" si="65"/>
        <v>171.15</v>
      </c>
      <c r="F544" s="18">
        <f t="shared" si="67"/>
        <v>0.06</v>
      </c>
      <c r="G544" s="18">
        <f t="shared" si="68"/>
        <v>0.06</v>
      </c>
    </row>
    <row r="545" spans="1:7" ht="5" customHeight="1" x14ac:dyDescent="0.35">
      <c r="A545" s="7">
        <f t="shared" si="63"/>
        <v>45093</v>
      </c>
      <c r="B545" s="13">
        <f t="shared" si="66"/>
        <v>6</v>
      </c>
      <c r="C545" t="s">
        <v>46</v>
      </c>
      <c r="D545" s="14">
        <f t="shared" si="64"/>
        <v>668.85</v>
      </c>
      <c r="E545" s="14">
        <f t="shared" si="65"/>
        <v>192.15</v>
      </c>
      <c r="F545" s="18">
        <f t="shared" si="67"/>
        <v>0.02</v>
      </c>
      <c r="G545" s="18">
        <f t="shared" si="68"/>
        <v>0.02</v>
      </c>
    </row>
    <row r="546" spans="1:7" ht="5" customHeight="1" x14ac:dyDescent="0.35">
      <c r="A546" s="7">
        <f t="shared" si="63"/>
        <v>45094</v>
      </c>
      <c r="B546" s="13">
        <f t="shared" si="66"/>
        <v>7</v>
      </c>
      <c r="C546" t="s">
        <v>46</v>
      </c>
      <c r="D546" s="14">
        <f t="shared" si="64"/>
        <v>668.85</v>
      </c>
      <c r="E546" s="14">
        <f t="shared" si="65"/>
        <v>192.15</v>
      </c>
      <c r="F546" s="18">
        <f t="shared" si="67"/>
        <v>0.02</v>
      </c>
      <c r="G546" s="18">
        <f t="shared" si="68"/>
        <v>0.02</v>
      </c>
    </row>
    <row r="547" spans="1:7" ht="5" customHeight="1" x14ac:dyDescent="0.35">
      <c r="A547" s="7">
        <f t="shared" si="63"/>
        <v>45095</v>
      </c>
      <c r="B547" s="13">
        <f t="shared" si="66"/>
        <v>1</v>
      </c>
      <c r="C547" t="s">
        <v>46</v>
      </c>
      <c r="D547" s="14">
        <f t="shared" si="64"/>
        <v>638.4</v>
      </c>
      <c r="E547" s="14">
        <f t="shared" si="65"/>
        <v>171.15</v>
      </c>
      <c r="F547" s="18">
        <f t="shared" si="67"/>
        <v>0.06</v>
      </c>
      <c r="G547" s="18">
        <f t="shared" si="68"/>
        <v>0.06</v>
      </c>
    </row>
    <row r="548" spans="1:7" ht="5" customHeight="1" x14ac:dyDescent="0.35">
      <c r="A548" s="7">
        <f t="shared" si="63"/>
        <v>45096</v>
      </c>
      <c r="B548" s="13">
        <f t="shared" si="66"/>
        <v>2</v>
      </c>
      <c r="C548" t="s">
        <v>46</v>
      </c>
      <c r="D548" s="14">
        <f t="shared" si="64"/>
        <v>616.35</v>
      </c>
      <c r="E548" s="14">
        <f t="shared" si="65"/>
        <v>168</v>
      </c>
      <c r="F548" s="18">
        <f t="shared" si="67"/>
        <v>0.09</v>
      </c>
      <c r="G548" s="18">
        <f t="shared" si="68"/>
        <v>0.09</v>
      </c>
    </row>
    <row r="549" spans="1:7" ht="5" customHeight="1" x14ac:dyDescent="0.35">
      <c r="A549" s="7">
        <f t="shared" si="63"/>
        <v>45097</v>
      </c>
      <c r="B549" s="13">
        <f t="shared" si="66"/>
        <v>3</v>
      </c>
      <c r="C549" t="s">
        <v>46</v>
      </c>
      <c r="D549" s="14">
        <f t="shared" si="64"/>
        <v>616.35</v>
      </c>
      <c r="E549" s="14">
        <f t="shared" si="65"/>
        <v>168</v>
      </c>
      <c r="F549" s="18">
        <f t="shared" si="67"/>
        <v>0.09</v>
      </c>
      <c r="G549" s="18">
        <f t="shared" si="68"/>
        <v>0.09</v>
      </c>
    </row>
    <row r="550" spans="1:7" ht="5" customHeight="1" x14ac:dyDescent="0.35">
      <c r="A550" s="7">
        <f t="shared" si="63"/>
        <v>45098</v>
      </c>
      <c r="B550" s="13">
        <f t="shared" si="66"/>
        <v>4</v>
      </c>
      <c r="C550" t="s">
        <v>46</v>
      </c>
      <c r="D550" s="14">
        <f t="shared" si="64"/>
        <v>616.35</v>
      </c>
      <c r="E550" s="14">
        <f t="shared" si="65"/>
        <v>168</v>
      </c>
      <c r="F550" s="18">
        <f t="shared" si="67"/>
        <v>0.09</v>
      </c>
      <c r="G550" s="18">
        <f t="shared" si="68"/>
        <v>0.09</v>
      </c>
    </row>
    <row r="551" spans="1:7" ht="5" customHeight="1" x14ac:dyDescent="0.35">
      <c r="A551" s="7">
        <f t="shared" si="63"/>
        <v>45099</v>
      </c>
      <c r="B551" s="13">
        <f t="shared" si="66"/>
        <v>5</v>
      </c>
      <c r="C551" t="s">
        <v>46</v>
      </c>
      <c r="D551" s="14">
        <f t="shared" si="64"/>
        <v>638.4</v>
      </c>
      <c r="E551" s="14">
        <f t="shared" si="65"/>
        <v>171.15</v>
      </c>
      <c r="F551" s="18">
        <f t="shared" si="67"/>
        <v>0.06</v>
      </c>
      <c r="G551" s="18">
        <f t="shared" si="68"/>
        <v>0.06</v>
      </c>
    </row>
    <row r="552" spans="1:7" ht="5" customHeight="1" x14ac:dyDescent="0.35">
      <c r="A552" s="7">
        <f t="shared" si="63"/>
        <v>45100</v>
      </c>
      <c r="B552" s="13">
        <f t="shared" si="66"/>
        <v>6</v>
      </c>
      <c r="C552" t="s">
        <v>46</v>
      </c>
      <c r="D552" s="14">
        <f t="shared" si="64"/>
        <v>668.85</v>
      </c>
      <c r="E552" s="14">
        <f t="shared" si="65"/>
        <v>192.15</v>
      </c>
      <c r="F552" s="18">
        <f t="shared" si="67"/>
        <v>0.02</v>
      </c>
      <c r="G552" s="18">
        <f t="shared" si="68"/>
        <v>0.02</v>
      </c>
    </row>
    <row r="553" spans="1:7" ht="5" customHeight="1" x14ac:dyDescent="0.35">
      <c r="A553" s="7">
        <f t="shared" si="63"/>
        <v>45101</v>
      </c>
      <c r="B553" s="13">
        <f t="shared" si="66"/>
        <v>7</v>
      </c>
      <c r="C553" t="s">
        <v>46</v>
      </c>
      <c r="D553" s="14">
        <f t="shared" si="64"/>
        <v>668.85</v>
      </c>
      <c r="E553" s="14">
        <f t="shared" si="65"/>
        <v>192.15</v>
      </c>
      <c r="F553" s="18">
        <f t="shared" si="67"/>
        <v>0.02</v>
      </c>
      <c r="G553" s="18">
        <f t="shared" si="68"/>
        <v>0.02</v>
      </c>
    </row>
    <row r="554" spans="1:7" ht="5" customHeight="1" x14ac:dyDescent="0.35">
      <c r="A554" s="7">
        <f t="shared" si="63"/>
        <v>45102</v>
      </c>
      <c r="B554" s="13">
        <f t="shared" si="66"/>
        <v>1</v>
      </c>
      <c r="C554" t="s">
        <v>46</v>
      </c>
      <c r="D554" s="14">
        <f t="shared" si="64"/>
        <v>638.4</v>
      </c>
      <c r="E554" s="14">
        <f t="shared" si="65"/>
        <v>171.15</v>
      </c>
      <c r="F554" s="18">
        <f t="shared" si="67"/>
        <v>0.06</v>
      </c>
      <c r="G554" s="18">
        <f t="shared" si="68"/>
        <v>0.06</v>
      </c>
    </row>
    <row r="555" spans="1:7" ht="5" customHeight="1" x14ac:dyDescent="0.35">
      <c r="A555" s="7">
        <f t="shared" si="63"/>
        <v>45103</v>
      </c>
      <c r="B555" s="13">
        <f t="shared" si="66"/>
        <v>2</v>
      </c>
      <c r="C555" t="s">
        <v>46</v>
      </c>
      <c r="D555" s="14">
        <f t="shared" si="64"/>
        <v>616.35</v>
      </c>
      <c r="E555" s="14">
        <f t="shared" si="65"/>
        <v>168</v>
      </c>
      <c r="F555" s="18">
        <f t="shared" si="67"/>
        <v>0.09</v>
      </c>
      <c r="G555" s="18">
        <f t="shared" si="68"/>
        <v>0.09</v>
      </c>
    </row>
    <row r="556" spans="1:7" ht="5" customHeight="1" x14ac:dyDescent="0.35">
      <c r="A556" s="7">
        <f t="shared" ref="A556:A619" si="69">A555+1</f>
        <v>45104</v>
      </c>
      <c r="B556" s="13">
        <f t="shared" si="66"/>
        <v>3</v>
      </c>
      <c r="C556" t="s">
        <v>46</v>
      </c>
      <c r="D556" s="14">
        <f t="shared" si="64"/>
        <v>616.35</v>
      </c>
      <c r="E556" s="14">
        <f t="shared" si="65"/>
        <v>168</v>
      </c>
      <c r="F556" s="18">
        <f t="shared" si="67"/>
        <v>0.09</v>
      </c>
      <c r="G556" s="18">
        <f t="shared" si="68"/>
        <v>0.09</v>
      </c>
    </row>
    <row r="557" spans="1:7" ht="5" customHeight="1" x14ac:dyDescent="0.35">
      <c r="A557" s="7">
        <f t="shared" si="69"/>
        <v>45105</v>
      </c>
      <c r="B557" s="13">
        <f t="shared" si="66"/>
        <v>4</v>
      </c>
      <c r="C557" t="s">
        <v>46</v>
      </c>
      <c r="D557" s="14">
        <f t="shared" si="64"/>
        <v>616.35</v>
      </c>
      <c r="E557" s="14">
        <f t="shared" si="65"/>
        <v>168</v>
      </c>
      <c r="F557" s="18">
        <f t="shared" si="67"/>
        <v>0.09</v>
      </c>
      <c r="G557" s="18">
        <f t="shared" si="68"/>
        <v>0.09</v>
      </c>
    </row>
    <row r="558" spans="1:7" ht="5" customHeight="1" x14ac:dyDescent="0.35">
      <c r="A558" s="7">
        <f t="shared" si="69"/>
        <v>45106</v>
      </c>
      <c r="B558" s="13">
        <f t="shared" si="66"/>
        <v>5</v>
      </c>
      <c r="C558" t="s">
        <v>46</v>
      </c>
      <c r="D558" s="14">
        <f t="shared" si="64"/>
        <v>638.4</v>
      </c>
      <c r="E558" s="14">
        <f t="shared" si="65"/>
        <v>171.15</v>
      </c>
      <c r="F558" s="18">
        <f t="shared" si="67"/>
        <v>0.06</v>
      </c>
      <c r="G558" s="18">
        <f t="shared" si="68"/>
        <v>0.06</v>
      </c>
    </row>
    <row r="559" spans="1:7" ht="5" customHeight="1" x14ac:dyDescent="0.35">
      <c r="A559" s="7">
        <f t="shared" si="69"/>
        <v>45107</v>
      </c>
      <c r="B559" s="13">
        <f t="shared" si="66"/>
        <v>6</v>
      </c>
      <c r="C559" t="s">
        <v>46</v>
      </c>
      <c r="D559" s="14">
        <f t="shared" si="64"/>
        <v>668.85</v>
      </c>
      <c r="E559" s="14">
        <f t="shared" si="65"/>
        <v>192.15</v>
      </c>
      <c r="F559" s="18">
        <f t="shared" si="67"/>
        <v>0.02</v>
      </c>
      <c r="G559" s="18">
        <f t="shared" si="68"/>
        <v>0.02</v>
      </c>
    </row>
    <row r="560" spans="1:7" ht="5" customHeight="1" x14ac:dyDescent="0.35">
      <c r="A560" s="7">
        <f t="shared" si="69"/>
        <v>45108</v>
      </c>
      <c r="B560" s="13">
        <f t="shared" si="66"/>
        <v>7</v>
      </c>
      <c r="C560" t="s">
        <v>43</v>
      </c>
      <c r="D560" s="14">
        <f t="shared" si="64"/>
        <v>714</v>
      </c>
      <c r="E560" s="14">
        <f t="shared" si="65"/>
        <v>210</v>
      </c>
      <c r="F560" s="18">
        <f t="shared" si="67"/>
        <v>-0.05</v>
      </c>
      <c r="G560" s="18">
        <f t="shared" si="68"/>
        <v>-0.05</v>
      </c>
    </row>
    <row r="561" spans="1:7" ht="5" customHeight="1" x14ac:dyDescent="0.35">
      <c r="A561" s="7">
        <f t="shared" si="69"/>
        <v>45109</v>
      </c>
      <c r="B561" s="13">
        <f t="shared" si="66"/>
        <v>1</v>
      </c>
      <c r="C561" t="s">
        <v>43</v>
      </c>
      <c r="D561" s="14">
        <f t="shared" si="64"/>
        <v>682.5</v>
      </c>
      <c r="E561" s="14">
        <f t="shared" si="65"/>
        <v>189</v>
      </c>
      <c r="F561" s="18">
        <f t="shared" si="67"/>
        <v>0</v>
      </c>
      <c r="G561" s="18">
        <f t="shared" si="68"/>
        <v>0</v>
      </c>
    </row>
    <row r="562" spans="1:7" ht="5" customHeight="1" x14ac:dyDescent="0.35">
      <c r="A562" s="7">
        <f t="shared" si="69"/>
        <v>45110</v>
      </c>
      <c r="B562" s="13">
        <f t="shared" si="66"/>
        <v>2</v>
      </c>
      <c r="C562" t="s">
        <v>43</v>
      </c>
      <c r="D562" s="14">
        <f t="shared" si="64"/>
        <v>661.5</v>
      </c>
      <c r="E562" s="14">
        <f t="shared" si="65"/>
        <v>189</v>
      </c>
      <c r="F562" s="18">
        <f t="shared" si="67"/>
        <v>0.03</v>
      </c>
      <c r="G562" s="18">
        <f t="shared" si="68"/>
        <v>0.03</v>
      </c>
    </row>
    <row r="563" spans="1:7" ht="5" customHeight="1" x14ac:dyDescent="0.35">
      <c r="A563" s="7">
        <f t="shared" si="69"/>
        <v>45111</v>
      </c>
      <c r="B563" s="13">
        <f t="shared" si="66"/>
        <v>3</v>
      </c>
      <c r="C563" t="s">
        <v>43</v>
      </c>
      <c r="D563" s="14">
        <f t="shared" si="64"/>
        <v>661.5</v>
      </c>
      <c r="E563" s="14">
        <f t="shared" si="65"/>
        <v>189</v>
      </c>
      <c r="F563" s="18">
        <f t="shared" si="67"/>
        <v>0.03</v>
      </c>
      <c r="G563" s="18">
        <f t="shared" si="68"/>
        <v>0.03</v>
      </c>
    </row>
    <row r="564" spans="1:7" ht="5" customHeight="1" x14ac:dyDescent="0.35">
      <c r="A564" s="7">
        <f t="shared" si="69"/>
        <v>45112</v>
      </c>
      <c r="B564" s="13">
        <f t="shared" si="66"/>
        <v>4</v>
      </c>
      <c r="C564" t="s">
        <v>43</v>
      </c>
      <c r="D564" s="14">
        <f t="shared" si="64"/>
        <v>661.5</v>
      </c>
      <c r="E564" s="14">
        <f t="shared" si="65"/>
        <v>189</v>
      </c>
      <c r="F564" s="18">
        <f t="shared" si="67"/>
        <v>0.03</v>
      </c>
      <c r="G564" s="18">
        <f t="shared" si="68"/>
        <v>0.03</v>
      </c>
    </row>
    <row r="565" spans="1:7" ht="5" customHeight="1" x14ac:dyDescent="0.35">
      <c r="A565" s="7">
        <f t="shared" si="69"/>
        <v>45113</v>
      </c>
      <c r="B565" s="13">
        <f t="shared" si="66"/>
        <v>5</v>
      </c>
      <c r="C565" t="s">
        <v>43</v>
      </c>
      <c r="D565" s="14">
        <f t="shared" si="64"/>
        <v>682.5</v>
      </c>
      <c r="E565" s="14">
        <f t="shared" si="65"/>
        <v>189</v>
      </c>
      <c r="F565" s="18">
        <f t="shared" si="67"/>
        <v>0</v>
      </c>
      <c r="G565" s="18">
        <f t="shared" si="68"/>
        <v>0</v>
      </c>
    </row>
    <row r="566" spans="1:7" ht="5" customHeight="1" x14ac:dyDescent="0.35">
      <c r="A566" s="7">
        <f t="shared" si="69"/>
        <v>45114</v>
      </c>
      <c r="B566" s="13">
        <f t="shared" si="66"/>
        <v>6</v>
      </c>
      <c r="C566" t="s">
        <v>43</v>
      </c>
      <c r="D566" s="14">
        <f t="shared" si="64"/>
        <v>714</v>
      </c>
      <c r="E566" s="14">
        <f t="shared" si="65"/>
        <v>210</v>
      </c>
      <c r="F566" s="18">
        <f t="shared" si="67"/>
        <v>-0.05</v>
      </c>
      <c r="G566" s="18">
        <f t="shared" si="68"/>
        <v>-0.05</v>
      </c>
    </row>
    <row r="567" spans="1:7" ht="5" customHeight="1" x14ac:dyDescent="0.35">
      <c r="A567" s="7">
        <f t="shared" si="69"/>
        <v>45115</v>
      </c>
      <c r="B567" s="13">
        <f t="shared" si="66"/>
        <v>7</v>
      </c>
      <c r="C567" t="s">
        <v>43</v>
      </c>
      <c r="D567" s="14">
        <f t="shared" si="64"/>
        <v>714</v>
      </c>
      <c r="E567" s="14">
        <f t="shared" si="65"/>
        <v>210</v>
      </c>
      <c r="F567" s="18">
        <f t="shared" si="67"/>
        <v>-0.05</v>
      </c>
      <c r="G567" s="18">
        <f t="shared" si="68"/>
        <v>-0.05</v>
      </c>
    </row>
    <row r="568" spans="1:7" ht="5" customHeight="1" x14ac:dyDescent="0.35">
      <c r="A568" s="7">
        <f t="shared" si="69"/>
        <v>45116</v>
      </c>
      <c r="B568" s="13">
        <f t="shared" si="66"/>
        <v>1</v>
      </c>
      <c r="C568" t="s">
        <v>43</v>
      </c>
      <c r="D568" s="14">
        <f t="shared" si="64"/>
        <v>682.5</v>
      </c>
      <c r="E568" s="14">
        <f t="shared" si="65"/>
        <v>189</v>
      </c>
      <c r="F568" s="18">
        <f t="shared" si="67"/>
        <v>0</v>
      </c>
      <c r="G568" s="18">
        <f t="shared" si="68"/>
        <v>0</v>
      </c>
    </row>
    <row r="569" spans="1:7" ht="5" customHeight="1" x14ac:dyDescent="0.35">
      <c r="A569" s="7">
        <f t="shared" si="69"/>
        <v>45117</v>
      </c>
      <c r="B569" s="13">
        <f t="shared" si="66"/>
        <v>2</v>
      </c>
      <c r="C569" t="s">
        <v>43</v>
      </c>
      <c r="D569" s="14">
        <f t="shared" si="64"/>
        <v>661.5</v>
      </c>
      <c r="E569" s="14">
        <f t="shared" si="65"/>
        <v>189</v>
      </c>
      <c r="F569" s="18">
        <f t="shared" si="67"/>
        <v>0.03</v>
      </c>
      <c r="G569" s="18">
        <f t="shared" si="68"/>
        <v>0.03</v>
      </c>
    </row>
    <row r="570" spans="1:7" ht="5" customHeight="1" x14ac:dyDescent="0.35">
      <c r="A570" s="7">
        <f t="shared" si="69"/>
        <v>45118</v>
      </c>
      <c r="B570" s="13">
        <f t="shared" si="66"/>
        <v>3</v>
      </c>
      <c r="C570" t="s">
        <v>43</v>
      </c>
      <c r="D570" s="14">
        <f t="shared" si="64"/>
        <v>661.5</v>
      </c>
      <c r="E570" s="14">
        <f t="shared" si="65"/>
        <v>189</v>
      </c>
      <c r="F570" s="18">
        <f t="shared" si="67"/>
        <v>0.03</v>
      </c>
      <c r="G570" s="18">
        <f t="shared" si="68"/>
        <v>0.03</v>
      </c>
    </row>
    <row r="571" spans="1:7" ht="5" customHeight="1" x14ac:dyDescent="0.35">
      <c r="A571" s="7">
        <f t="shared" si="69"/>
        <v>45119</v>
      </c>
      <c r="B571" s="13">
        <f t="shared" si="66"/>
        <v>4</v>
      </c>
      <c r="C571" t="s">
        <v>43</v>
      </c>
      <c r="D571" s="14">
        <f t="shared" si="64"/>
        <v>661.5</v>
      </c>
      <c r="E571" s="14">
        <f t="shared" si="65"/>
        <v>189</v>
      </c>
      <c r="F571" s="18">
        <f t="shared" si="67"/>
        <v>0.03</v>
      </c>
      <c r="G571" s="18">
        <f t="shared" si="68"/>
        <v>0.03</v>
      </c>
    </row>
    <row r="572" spans="1:7" ht="5" customHeight="1" x14ac:dyDescent="0.35">
      <c r="A572" s="7">
        <f t="shared" si="69"/>
        <v>45120</v>
      </c>
      <c r="B572" s="13">
        <f t="shared" si="66"/>
        <v>5</v>
      </c>
      <c r="C572" t="s">
        <v>43</v>
      </c>
      <c r="D572" s="14">
        <f t="shared" ref="D572:D635" si="70">1.05*(IF(B572=1,VLOOKUP(C572,$B$5:$I$8,8),IF(B572=2,VLOOKUP(C572,$B$5:$I$8,2),IF(B572=3,VLOOKUP(C572,$B$5:$I$8,3),IF(B572=4,VLOOKUP(C572,$B$5:$I$8,4),IF(B572=5,VLOOKUP(C572,$B$5:$I$8,5),IF(B572=6,VLOOKUP(C572,$B$5:$I$8,6),IF(B572=7,VLOOKUP(C572,$B$5:$I$8,7),0))))))))</f>
        <v>682.5</v>
      </c>
      <c r="E572" s="14">
        <f t="shared" ref="E572:E635" si="71">1.05*(IF(B572=1,VLOOKUP(C572,$J$5:$Q$8,8),IF(B572=2,VLOOKUP(C572,$J$5:$Q$8,2),IF(B572=3,VLOOKUP(C572,$J$5:$Q$8,3),IF(B572=4,VLOOKUP(C572,$J$5:$Q$8,4),IF(B572=5,VLOOKUP(C572,$J$5:$Q$8,5),IF(B572=6,VLOOKUP(C572,$J$5:$Q$8,6),IF(B572=7,VLOOKUP(C572,$J$5:$Q$8,7),0))))))))</f>
        <v>189</v>
      </c>
      <c r="F572" s="18">
        <f t="shared" si="67"/>
        <v>0</v>
      </c>
      <c r="G572" s="18">
        <f t="shared" si="68"/>
        <v>0</v>
      </c>
    </row>
    <row r="573" spans="1:7" ht="5" customHeight="1" x14ac:dyDescent="0.35">
      <c r="A573" s="7">
        <f t="shared" si="69"/>
        <v>45121</v>
      </c>
      <c r="B573" s="13">
        <f t="shared" si="66"/>
        <v>6</v>
      </c>
      <c r="C573" t="s">
        <v>43</v>
      </c>
      <c r="D573" s="14">
        <f t="shared" si="70"/>
        <v>714</v>
      </c>
      <c r="E573" s="14">
        <f t="shared" si="71"/>
        <v>210</v>
      </c>
      <c r="F573" s="18">
        <f t="shared" si="67"/>
        <v>-0.05</v>
      </c>
      <c r="G573" s="18">
        <f t="shared" si="68"/>
        <v>-0.05</v>
      </c>
    </row>
    <row r="574" spans="1:7" ht="5" customHeight="1" x14ac:dyDescent="0.35">
      <c r="A574" s="7">
        <f t="shared" si="69"/>
        <v>45122</v>
      </c>
      <c r="B574" s="13">
        <f t="shared" si="66"/>
        <v>7</v>
      </c>
      <c r="C574" t="s">
        <v>43</v>
      </c>
      <c r="D574" s="14">
        <f t="shared" si="70"/>
        <v>714</v>
      </c>
      <c r="E574" s="14">
        <f t="shared" si="71"/>
        <v>210</v>
      </c>
      <c r="F574" s="18">
        <f t="shared" si="67"/>
        <v>-0.05</v>
      </c>
      <c r="G574" s="18">
        <f t="shared" si="68"/>
        <v>-0.05</v>
      </c>
    </row>
    <row r="575" spans="1:7" ht="5" customHeight="1" x14ac:dyDescent="0.35">
      <c r="A575" s="7">
        <f t="shared" si="69"/>
        <v>45123</v>
      </c>
      <c r="B575" s="13">
        <f t="shared" si="66"/>
        <v>1</v>
      </c>
      <c r="C575" t="s">
        <v>43</v>
      </c>
      <c r="D575" s="14">
        <f t="shared" si="70"/>
        <v>682.5</v>
      </c>
      <c r="E575" s="14">
        <f t="shared" si="71"/>
        <v>189</v>
      </c>
      <c r="F575" s="18">
        <f t="shared" si="67"/>
        <v>0</v>
      </c>
      <c r="G575" s="18">
        <f t="shared" si="68"/>
        <v>0</v>
      </c>
    </row>
    <row r="576" spans="1:7" ht="5" customHeight="1" x14ac:dyDescent="0.35">
      <c r="A576" s="7">
        <f t="shared" si="69"/>
        <v>45124</v>
      </c>
      <c r="B576" s="13">
        <f t="shared" si="66"/>
        <v>2</v>
      </c>
      <c r="C576" t="s">
        <v>43</v>
      </c>
      <c r="D576" s="14">
        <f t="shared" si="70"/>
        <v>661.5</v>
      </c>
      <c r="E576" s="14">
        <f t="shared" si="71"/>
        <v>189</v>
      </c>
      <c r="F576" s="18">
        <f t="shared" si="67"/>
        <v>0.03</v>
      </c>
      <c r="G576" s="18">
        <f t="shared" si="68"/>
        <v>0.03</v>
      </c>
    </row>
    <row r="577" spans="1:7" ht="5" customHeight="1" x14ac:dyDescent="0.35">
      <c r="A577" s="7">
        <f t="shared" si="69"/>
        <v>45125</v>
      </c>
      <c r="B577" s="13">
        <f t="shared" si="66"/>
        <v>3</v>
      </c>
      <c r="C577" t="s">
        <v>43</v>
      </c>
      <c r="D577" s="14">
        <f t="shared" si="70"/>
        <v>661.5</v>
      </c>
      <c r="E577" s="14">
        <f t="shared" si="71"/>
        <v>189</v>
      </c>
      <c r="F577" s="18">
        <f t="shared" si="67"/>
        <v>0.03</v>
      </c>
      <c r="G577" s="18">
        <f t="shared" si="68"/>
        <v>0.03</v>
      </c>
    </row>
    <row r="578" spans="1:7" ht="5" customHeight="1" x14ac:dyDescent="0.35">
      <c r="A578" s="7">
        <f t="shared" si="69"/>
        <v>45126</v>
      </c>
      <c r="B578" s="13">
        <f t="shared" si="66"/>
        <v>4</v>
      </c>
      <c r="C578" t="s">
        <v>43</v>
      </c>
      <c r="D578" s="14">
        <f t="shared" si="70"/>
        <v>661.5</v>
      </c>
      <c r="E578" s="14">
        <f t="shared" si="71"/>
        <v>189</v>
      </c>
      <c r="F578" s="18">
        <f t="shared" si="67"/>
        <v>0.03</v>
      </c>
      <c r="G578" s="18">
        <f t="shared" si="68"/>
        <v>0.03</v>
      </c>
    </row>
    <row r="579" spans="1:7" ht="5" customHeight="1" x14ac:dyDescent="0.35">
      <c r="A579" s="7">
        <f t="shared" si="69"/>
        <v>45127</v>
      </c>
      <c r="B579" s="13">
        <f t="shared" si="66"/>
        <v>5</v>
      </c>
      <c r="C579" t="s">
        <v>43</v>
      </c>
      <c r="D579" s="14">
        <f t="shared" si="70"/>
        <v>682.5</v>
      </c>
      <c r="E579" s="14">
        <f t="shared" si="71"/>
        <v>189</v>
      </c>
      <c r="F579" s="18">
        <f t="shared" si="67"/>
        <v>0</v>
      </c>
      <c r="G579" s="18">
        <f t="shared" si="68"/>
        <v>0</v>
      </c>
    </row>
    <row r="580" spans="1:7" ht="5" customHeight="1" x14ac:dyDescent="0.35">
      <c r="A580" s="7">
        <f t="shared" si="69"/>
        <v>45128</v>
      </c>
      <c r="B580" s="13">
        <f t="shared" si="66"/>
        <v>6</v>
      </c>
      <c r="C580" t="s">
        <v>43</v>
      </c>
      <c r="D580" s="14">
        <f t="shared" si="70"/>
        <v>714</v>
      </c>
      <c r="E580" s="14">
        <f t="shared" si="71"/>
        <v>210</v>
      </c>
      <c r="F580" s="18">
        <f t="shared" si="67"/>
        <v>-0.05</v>
      </c>
      <c r="G580" s="18">
        <f t="shared" si="68"/>
        <v>-0.05</v>
      </c>
    </row>
    <row r="581" spans="1:7" ht="5" customHeight="1" x14ac:dyDescent="0.35">
      <c r="A581" s="7">
        <f t="shared" si="69"/>
        <v>45129</v>
      </c>
      <c r="B581" s="13">
        <f t="shared" si="66"/>
        <v>7</v>
      </c>
      <c r="C581" t="s">
        <v>43</v>
      </c>
      <c r="D581" s="14">
        <f t="shared" si="70"/>
        <v>714</v>
      </c>
      <c r="E581" s="14">
        <f t="shared" si="71"/>
        <v>210</v>
      </c>
      <c r="F581" s="18">
        <f t="shared" si="67"/>
        <v>-0.05</v>
      </c>
      <c r="G581" s="18">
        <f t="shared" si="68"/>
        <v>-0.05</v>
      </c>
    </row>
    <row r="582" spans="1:7" ht="5" customHeight="1" x14ac:dyDescent="0.35">
      <c r="A582" s="7">
        <f t="shared" si="69"/>
        <v>45130</v>
      </c>
      <c r="B582" s="13">
        <f t="shared" si="66"/>
        <v>1</v>
      </c>
      <c r="C582" t="s">
        <v>43</v>
      </c>
      <c r="D582" s="14">
        <f t="shared" si="70"/>
        <v>682.5</v>
      </c>
      <c r="E582" s="14">
        <f t="shared" si="71"/>
        <v>189</v>
      </c>
      <c r="F582" s="18">
        <f t="shared" si="67"/>
        <v>0</v>
      </c>
      <c r="G582" s="18">
        <f t="shared" si="68"/>
        <v>0</v>
      </c>
    </row>
    <row r="583" spans="1:7" ht="5" customHeight="1" x14ac:dyDescent="0.35">
      <c r="A583" s="7">
        <f t="shared" si="69"/>
        <v>45131</v>
      </c>
      <c r="B583" s="13">
        <f t="shared" si="66"/>
        <v>2</v>
      </c>
      <c r="C583" t="s">
        <v>43</v>
      </c>
      <c r="D583" s="14">
        <f t="shared" si="70"/>
        <v>661.5</v>
      </c>
      <c r="E583" s="14">
        <f t="shared" si="71"/>
        <v>189</v>
      </c>
      <c r="F583" s="18">
        <f t="shared" si="67"/>
        <v>0.03</v>
      </c>
      <c r="G583" s="18">
        <f t="shared" si="68"/>
        <v>0.03</v>
      </c>
    </row>
    <row r="584" spans="1:7" ht="5" customHeight="1" x14ac:dyDescent="0.35">
      <c r="A584" s="7">
        <f t="shared" si="69"/>
        <v>45132</v>
      </c>
      <c r="B584" s="13">
        <f t="shared" si="66"/>
        <v>3</v>
      </c>
      <c r="C584" t="s">
        <v>43</v>
      </c>
      <c r="D584" s="14">
        <f t="shared" si="70"/>
        <v>661.5</v>
      </c>
      <c r="E584" s="14">
        <f t="shared" si="71"/>
        <v>189</v>
      </c>
      <c r="F584" s="18">
        <f t="shared" si="67"/>
        <v>0.03</v>
      </c>
      <c r="G584" s="18">
        <f t="shared" si="68"/>
        <v>0.03</v>
      </c>
    </row>
    <row r="585" spans="1:7" ht="5" customHeight="1" x14ac:dyDescent="0.35">
      <c r="A585" s="7">
        <f t="shared" si="69"/>
        <v>45133</v>
      </c>
      <c r="B585" s="13">
        <f t="shared" si="66"/>
        <v>4</v>
      </c>
      <c r="C585" t="s">
        <v>43</v>
      </c>
      <c r="D585" s="14">
        <f t="shared" si="70"/>
        <v>661.5</v>
      </c>
      <c r="E585" s="14">
        <f t="shared" si="71"/>
        <v>189</v>
      </c>
      <c r="F585" s="18">
        <f t="shared" si="67"/>
        <v>0.03</v>
      </c>
      <c r="G585" s="18">
        <f t="shared" si="68"/>
        <v>0.03</v>
      </c>
    </row>
    <row r="586" spans="1:7" ht="5" customHeight="1" x14ac:dyDescent="0.35">
      <c r="A586" s="7">
        <f t="shared" si="69"/>
        <v>45134</v>
      </c>
      <c r="B586" s="13">
        <f t="shared" si="66"/>
        <v>5</v>
      </c>
      <c r="C586" t="s">
        <v>43</v>
      </c>
      <c r="D586" s="14">
        <f t="shared" si="70"/>
        <v>682.5</v>
      </c>
      <c r="E586" s="14">
        <f t="shared" si="71"/>
        <v>189</v>
      </c>
      <c r="F586" s="18">
        <f t="shared" si="67"/>
        <v>0</v>
      </c>
      <c r="G586" s="18">
        <f t="shared" si="68"/>
        <v>0</v>
      </c>
    </row>
    <row r="587" spans="1:7" ht="5" customHeight="1" x14ac:dyDescent="0.35">
      <c r="A587" s="7">
        <f t="shared" si="69"/>
        <v>45135</v>
      </c>
      <c r="B587" s="13">
        <f t="shared" si="66"/>
        <v>6</v>
      </c>
      <c r="C587" t="s">
        <v>43</v>
      </c>
      <c r="D587" s="14">
        <f t="shared" si="70"/>
        <v>714</v>
      </c>
      <c r="E587" s="14">
        <f t="shared" si="71"/>
        <v>210</v>
      </c>
      <c r="F587" s="18">
        <f t="shared" si="67"/>
        <v>-0.05</v>
      </c>
      <c r="G587" s="18">
        <f t="shared" si="68"/>
        <v>-0.05</v>
      </c>
    </row>
    <row r="588" spans="1:7" ht="5" customHeight="1" x14ac:dyDescent="0.35">
      <c r="A588" s="7">
        <f t="shared" si="69"/>
        <v>45136</v>
      </c>
      <c r="B588" s="13">
        <f t="shared" si="66"/>
        <v>7</v>
      </c>
      <c r="C588" t="s">
        <v>43</v>
      </c>
      <c r="D588" s="14">
        <f t="shared" si="70"/>
        <v>714</v>
      </c>
      <c r="E588" s="14">
        <f t="shared" si="71"/>
        <v>210</v>
      </c>
      <c r="F588" s="18">
        <f t="shared" si="67"/>
        <v>-0.05</v>
      </c>
      <c r="G588" s="18">
        <f t="shared" si="68"/>
        <v>-0.05</v>
      </c>
    </row>
    <row r="589" spans="1:7" ht="5" customHeight="1" x14ac:dyDescent="0.35">
      <c r="A589" s="7">
        <f t="shared" si="69"/>
        <v>45137</v>
      </c>
      <c r="B589" s="13">
        <f t="shared" si="66"/>
        <v>1</v>
      </c>
      <c r="C589" t="s">
        <v>43</v>
      </c>
      <c r="D589" s="14">
        <f t="shared" si="70"/>
        <v>682.5</v>
      </c>
      <c r="E589" s="14">
        <f t="shared" si="71"/>
        <v>189</v>
      </c>
      <c r="F589" s="18">
        <f t="shared" si="67"/>
        <v>0</v>
      </c>
      <c r="G589" s="18">
        <f t="shared" si="68"/>
        <v>0</v>
      </c>
    </row>
    <row r="590" spans="1:7" ht="5" customHeight="1" x14ac:dyDescent="0.35">
      <c r="A590" s="7">
        <f t="shared" si="69"/>
        <v>45138</v>
      </c>
      <c r="B590" s="13">
        <f t="shared" si="66"/>
        <v>2</v>
      </c>
      <c r="C590" t="s">
        <v>43</v>
      </c>
      <c r="D590" s="14">
        <f t="shared" si="70"/>
        <v>661.5</v>
      </c>
      <c r="E590" s="14">
        <f t="shared" si="71"/>
        <v>189</v>
      </c>
      <c r="F590" s="18">
        <f t="shared" si="67"/>
        <v>0.03</v>
      </c>
      <c r="G590" s="18">
        <f t="shared" si="68"/>
        <v>0.03</v>
      </c>
    </row>
    <row r="591" spans="1:7" ht="5" customHeight="1" x14ac:dyDescent="0.35">
      <c r="A591" s="7">
        <f t="shared" si="69"/>
        <v>45139</v>
      </c>
      <c r="B591" s="13">
        <f t="shared" ref="B591:B654" si="72">WEEKDAY(A591)</f>
        <v>3</v>
      </c>
      <c r="C591" t="s">
        <v>43</v>
      </c>
      <c r="D591" s="14">
        <f t="shared" si="70"/>
        <v>661.5</v>
      </c>
      <c r="E591" s="14">
        <f t="shared" si="71"/>
        <v>189</v>
      </c>
      <c r="F591" s="18">
        <f t="shared" ref="F591:F654" si="73">ROUND(1-(D591/$F$12),2)</f>
        <v>0.03</v>
      </c>
      <c r="G591" s="18">
        <f t="shared" ref="G591:G654" si="74">F591</f>
        <v>0.03</v>
      </c>
    </row>
    <row r="592" spans="1:7" ht="5" customHeight="1" x14ac:dyDescent="0.35">
      <c r="A592" s="7">
        <f t="shared" si="69"/>
        <v>45140</v>
      </c>
      <c r="B592" s="13">
        <f t="shared" si="72"/>
        <v>4</v>
      </c>
      <c r="C592" t="s">
        <v>43</v>
      </c>
      <c r="D592" s="14">
        <f t="shared" si="70"/>
        <v>661.5</v>
      </c>
      <c r="E592" s="14">
        <f t="shared" si="71"/>
        <v>189</v>
      </c>
      <c r="F592" s="18">
        <f t="shared" si="73"/>
        <v>0.03</v>
      </c>
      <c r="G592" s="18">
        <f t="shared" si="74"/>
        <v>0.03</v>
      </c>
    </row>
    <row r="593" spans="1:7" ht="5" customHeight="1" x14ac:dyDescent="0.35">
      <c r="A593" s="7">
        <f t="shared" si="69"/>
        <v>45141</v>
      </c>
      <c r="B593" s="13">
        <f t="shared" si="72"/>
        <v>5</v>
      </c>
      <c r="C593" t="s">
        <v>43</v>
      </c>
      <c r="D593" s="14">
        <f t="shared" si="70"/>
        <v>682.5</v>
      </c>
      <c r="E593" s="14">
        <f t="shared" si="71"/>
        <v>189</v>
      </c>
      <c r="F593" s="18">
        <f t="shared" si="73"/>
        <v>0</v>
      </c>
      <c r="G593" s="18">
        <f t="shared" si="74"/>
        <v>0</v>
      </c>
    </row>
    <row r="594" spans="1:7" ht="5" customHeight="1" x14ac:dyDescent="0.35">
      <c r="A594" s="7">
        <f t="shared" si="69"/>
        <v>45142</v>
      </c>
      <c r="B594" s="13">
        <f t="shared" si="72"/>
        <v>6</v>
      </c>
      <c r="C594" t="s">
        <v>43</v>
      </c>
      <c r="D594" s="14">
        <f t="shared" si="70"/>
        <v>714</v>
      </c>
      <c r="E594" s="14">
        <f t="shared" si="71"/>
        <v>210</v>
      </c>
      <c r="F594" s="18">
        <f t="shared" si="73"/>
        <v>-0.05</v>
      </c>
      <c r="G594" s="18">
        <f t="shared" si="74"/>
        <v>-0.05</v>
      </c>
    </row>
    <row r="595" spans="1:7" ht="5" customHeight="1" x14ac:dyDescent="0.35">
      <c r="A595" s="7">
        <f t="shared" si="69"/>
        <v>45143</v>
      </c>
      <c r="B595" s="13">
        <f t="shared" si="72"/>
        <v>7</v>
      </c>
      <c r="C595" t="s">
        <v>43</v>
      </c>
      <c r="D595" s="14">
        <f t="shared" si="70"/>
        <v>714</v>
      </c>
      <c r="E595" s="14">
        <f t="shared" si="71"/>
        <v>210</v>
      </c>
      <c r="F595" s="18">
        <f t="shared" si="73"/>
        <v>-0.05</v>
      </c>
      <c r="G595" s="18">
        <f t="shared" si="74"/>
        <v>-0.05</v>
      </c>
    </row>
    <row r="596" spans="1:7" ht="5" customHeight="1" x14ac:dyDescent="0.35">
      <c r="A596" s="7">
        <f t="shared" si="69"/>
        <v>45144</v>
      </c>
      <c r="B596" s="13">
        <f t="shared" si="72"/>
        <v>1</v>
      </c>
      <c r="C596" t="s">
        <v>43</v>
      </c>
      <c r="D596" s="14">
        <f t="shared" si="70"/>
        <v>682.5</v>
      </c>
      <c r="E596" s="14">
        <f t="shared" si="71"/>
        <v>189</v>
      </c>
      <c r="F596" s="18">
        <f t="shared" si="73"/>
        <v>0</v>
      </c>
      <c r="G596" s="18">
        <f t="shared" si="74"/>
        <v>0</v>
      </c>
    </row>
    <row r="597" spans="1:7" ht="5" customHeight="1" x14ac:dyDescent="0.35">
      <c r="A597" s="7">
        <f t="shared" si="69"/>
        <v>45145</v>
      </c>
      <c r="B597" s="13">
        <f t="shared" si="72"/>
        <v>2</v>
      </c>
      <c r="C597" t="s">
        <v>43</v>
      </c>
      <c r="D597" s="14">
        <f t="shared" si="70"/>
        <v>661.5</v>
      </c>
      <c r="E597" s="14">
        <f t="shared" si="71"/>
        <v>189</v>
      </c>
      <c r="F597" s="18">
        <f t="shared" si="73"/>
        <v>0.03</v>
      </c>
      <c r="G597" s="18">
        <f t="shared" si="74"/>
        <v>0.03</v>
      </c>
    </row>
    <row r="598" spans="1:7" ht="5" customHeight="1" x14ac:dyDescent="0.35">
      <c r="A598" s="7">
        <f t="shared" si="69"/>
        <v>45146</v>
      </c>
      <c r="B598" s="13">
        <f t="shared" si="72"/>
        <v>3</v>
      </c>
      <c r="C598" t="s">
        <v>43</v>
      </c>
      <c r="D598" s="14">
        <f t="shared" si="70"/>
        <v>661.5</v>
      </c>
      <c r="E598" s="14">
        <f t="shared" si="71"/>
        <v>189</v>
      </c>
      <c r="F598" s="18">
        <f t="shared" si="73"/>
        <v>0.03</v>
      </c>
      <c r="G598" s="18">
        <f t="shared" si="74"/>
        <v>0.03</v>
      </c>
    </row>
    <row r="599" spans="1:7" ht="5" customHeight="1" x14ac:dyDescent="0.35">
      <c r="A599" s="7">
        <f t="shared" si="69"/>
        <v>45147</v>
      </c>
      <c r="B599" s="13">
        <f t="shared" si="72"/>
        <v>4</v>
      </c>
      <c r="C599" t="s">
        <v>43</v>
      </c>
      <c r="D599" s="14">
        <f t="shared" si="70"/>
        <v>661.5</v>
      </c>
      <c r="E599" s="14">
        <f t="shared" si="71"/>
        <v>189</v>
      </c>
      <c r="F599" s="18">
        <f t="shared" si="73"/>
        <v>0.03</v>
      </c>
      <c r="G599" s="18">
        <f t="shared" si="74"/>
        <v>0.03</v>
      </c>
    </row>
    <row r="600" spans="1:7" ht="5" customHeight="1" x14ac:dyDescent="0.35">
      <c r="A600" s="7">
        <f t="shared" si="69"/>
        <v>45148</v>
      </c>
      <c r="B600" s="13">
        <f t="shared" si="72"/>
        <v>5</v>
      </c>
      <c r="C600" t="s">
        <v>43</v>
      </c>
      <c r="D600" s="14">
        <f t="shared" si="70"/>
        <v>682.5</v>
      </c>
      <c r="E600" s="14">
        <f t="shared" si="71"/>
        <v>189</v>
      </c>
      <c r="F600" s="18">
        <f t="shared" si="73"/>
        <v>0</v>
      </c>
      <c r="G600" s="18">
        <f t="shared" si="74"/>
        <v>0</v>
      </c>
    </row>
    <row r="601" spans="1:7" ht="5" customHeight="1" x14ac:dyDescent="0.35">
      <c r="A601" s="7">
        <f t="shared" si="69"/>
        <v>45149</v>
      </c>
      <c r="B601" s="13">
        <f t="shared" si="72"/>
        <v>6</v>
      </c>
      <c r="C601" t="s">
        <v>43</v>
      </c>
      <c r="D601" s="14">
        <f t="shared" si="70"/>
        <v>714</v>
      </c>
      <c r="E601" s="14">
        <f t="shared" si="71"/>
        <v>210</v>
      </c>
      <c r="F601" s="18">
        <f t="shared" si="73"/>
        <v>-0.05</v>
      </c>
      <c r="G601" s="18">
        <f t="shared" si="74"/>
        <v>-0.05</v>
      </c>
    </row>
    <row r="602" spans="1:7" ht="5" customHeight="1" x14ac:dyDescent="0.35">
      <c r="A602" s="7">
        <f t="shared" si="69"/>
        <v>45150</v>
      </c>
      <c r="B602" s="13">
        <f t="shared" si="72"/>
        <v>7</v>
      </c>
      <c r="C602" t="s">
        <v>43</v>
      </c>
      <c r="D602" s="14">
        <f t="shared" si="70"/>
        <v>714</v>
      </c>
      <c r="E602" s="14">
        <f t="shared" si="71"/>
        <v>210</v>
      </c>
      <c r="F602" s="18">
        <f t="shared" si="73"/>
        <v>-0.05</v>
      </c>
      <c r="G602" s="18">
        <f t="shared" si="74"/>
        <v>-0.05</v>
      </c>
    </row>
    <row r="603" spans="1:7" ht="5" customHeight="1" x14ac:dyDescent="0.35">
      <c r="A603" s="7">
        <f t="shared" si="69"/>
        <v>45151</v>
      </c>
      <c r="B603" s="13">
        <f t="shared" si="72"/>
        <v>1</v>
      </c>
      <c r="C603" t="s">
        <v>43</v>
      </c>
      <c r="D603" s="14">
        <f t="shared" si="70"/>
        <v>682.5</v>
      </c>
      <c r="E603" s="14">
        <f t="shared" si="71"/>
        <v>189</v>
      </c>
      <c r="F603" s="18">
        <f t="shared" si="73"/>
        <v>0</v>
      </c>
      <c r="G603" s="18">
        <f t="shared" si="74"/>
        <v>0</v>
      </c>
    </row>
    <row r="604" spans="1:7" ht="5" customHeight="1" x14ac:dyDescent="0.35">
      <c r="A604" s="7">
        <f t="shared" si="69"/>
        <v>45152</v>
      </c>
      <c r="B604" s="13">
        <f t="shared" si="72"/>
        <v>2</v>
      </c>
      <c r="C604" t="s">
        <v>43</v>
      </c>
      <c r="D604" s="14">
        <f t="shared" si="70"/>
        <v>661.5</v>
      </c>
      <c r="E604" s="14">
        <f t="shared" si="71"/>
        <v>189</v>
      </c>
      <c r="F604" s="18">
        <f t="shared" si="73"/>
        <v>0.03</v>
      </c>
      <c r="G604" s="18">
        <f t="shared" si="74"/>
        <v>0.03</v>
      </c>
    </row>
    <row r="605" spans="1:7" ht="5" customHeight="1" x14ac:dyDescent="0.35">
      <c r="A605" s="7">
        <f t="shared" si="69"/>
        <v>45153</v>
      </c>
      <c r="B605" s="13">
        <f t="shared" si="72"/>
        <v>3</v>
      </c>
      <c r="C605" t="s">
        <v>43</v>
      </c>
      <c r="D605" s="14">
        <f t="shared" si="70"/>
        <v>661.5</v>
      </c>
      <c r="E605" s="14">
        <f t="shared" si="71"/>
        <v>189</v>
      </c>
      <c r="F605" s="18">
        <f t="shared" si="73"/>
        <v>0.03</v>
      </c>
      <c r="G605" s="18">
        <f t="shared" si="74"/>
        <v>0.03</v>
      </c>
    </row>
    <row r="606" spans="1:7" ht="5" customHeight="1" x14ac:dyDescent="0.35">
      <c r="A606" s="7">
        <f t="shared" si="69"/>
        <v>45154</v>
      </c>
      <c r="B606" s="13">
        <f t="shared" si="72"/>
        <v>4</v>
      </c>
      <c r="C606" t="s">
        <v>43</v>
      </c>
      <c r="D606" s="14">
        <f t="shared" si="70"/>
        <v>661.5</v>
      </c>
      <c r="E606" s="14">
        <f t="shared" si="71"/>
        <v>189</v>
      </c>
      <c r="F606" s="18">
        <f t="shared" si="73"/>
        <v>0.03</v>
      </c>
      <c r="G606" s="18">
        <f t="shared" si="74"/>
        <v>0.03</v>
      </c>
    </row>
    <row r="607" spans="1:7" ht="5" customHeight="1" x14ac:dyDescent="0.35">
      <c r="A607" s="7">
        <f t="shared" si="69"/>
        <v>45155</v>
      </c>
      <c r="B607" s="13">
        <f t="shared" si="72"/>
        <v>5</v>
      </c>
      <c r="C607" t="s">
        <v>43</v>
      </c>
      <c r="D607" s="14">
        <f t="shared" si="70"/>
        <v>682.5</v>
      </c>
      <c r="E607" s="14">
        <f t="shared" si="71"/>
        <v>189</v>
      </c>
      <c r="F607" s="18">
        <f t="shared" si="73"/>
        <v>0</v>
      </c>
      <c r="G607" s="18">
        <f t="shared" si="74"/>
        <v>0</v>
      </c>
    </row>
    <row r="608" spans="1:7" ht="5" customHeight="1" x14ac:dyDescent="0.35">
      <c r="A608" s="7">
        <f t="shared" si="69"/>
        <v>45156</v>
      </c>
      <c r="B608" s="13">
        <f t="shared" si="72"/>
        <v>6</v>
      </c>
      <c r="C608" t="s">
        <v>43</v>
      </c>
      <c r="D608" s="14">
        <f t="shared" si="70"/>
        <v>714</v>
      </c>
      <c r="E608" s="14">
        <f t="shared" si="71"/>
        <v>210</v>
      </c>
      <c r="F608" s="18">
        <f t="shared" si="73"/>
        <v>-0.05</v>
      </c>
      <c r="G608" s="18">
        <f t="shared" si="74"/>
        <v>-0.05</v>
      </c>
    </row>
    <row r="609" spans="1:7" ht="5" customHeight="1" x14ac:dyDescent="0.35">
      <c r="A609" s="7">
        <f t="shared" si="69"/>
        <v>45157</v>
      </c>
      <c r="B609" s="13">
        <f t="shared" si="72"/>
        <v>7</v>
      </c>
      <c r="C609" t="s">
        <v>43</v>
      </c>
      <c r="D609" s="14">
        <f t="shared" si="70"/>
        <v>714</v>
      </c>
      <c r="E609" s="14">
        <f t="shared" si="71"/>
        <v>210</v>
      </c>
      <c r="F609" s="18">
        <f t="shared" si="73"/>
        <v>-0.05</v>
      </c>
      <c r="G609" s="18">
        <f t="shared" si="74"/>
        <v>-0.05</v>
      </c>
    </row>
    <row r="610" spans="1:7" ht="5" customHeight="1" x14ac:dyDescent="0.35">
      <c r="A610" s="7">
        <f t="shared" si="69"/>
        <v>45158</v>
      </c>
      <c r="B610" s="13">
        <f t="shared" si="72"/>
        <v>1</v>
      </c>
      <c r="C610" t="s">
        <v>43</v>
      </c>
      <c r="D610" s="14">
        <f t="shared" si="70"/>
        <v>682.5</v>
      </c>
      <c r="E610" s="14">
        <f t="shared" si="71"/>
        <v>189</v>
      </c>
      <c r="F610" s="18">
        <f t="shared" si="73"/>
        <v>0</v>
      </c>
      <c r="G610" s="18">
        <f t="shared" si="74"/>
        <v>0</v>
      </c>
    </row>
    <row r="611" spans="1:7" ht="5" customHeight="1" x14ac:dyDescent="0.35">
      <c r="A611" s="7">
        <f t="shared" si="69"/>
        <v>45159</v>
      </c>
      <c r="B611" s="13">
        <f t="shared" si="72"/>
        <v>2</v>
      </c>
      <c r="C611" t="s">
        <v>43</v>
      </c>
      <c r="D611" s="14">
        <f t="shared" si="70"/>
        <v>661.5</v>
      </c>
      <c r="E611" s="14">
        <f t="shared" si="71"/>
        <v>189</v>
      </c>
      <c r="F611" s="18">
        <f t="shared" si="73"/>
        <v>0.03</v>
      </c>
      <c r="G611" s="18">
        <f t="shared" si="74"/>
        <v>0.03</v>
      </c>
    </row>
    <row r="612" spans="1:7" ht="5" customHeight="1" x14ac:dyDescent="0.35">
      <c r="A612" s="7">
        <f t="shared" si="69"/>
        <v>45160</v>
      </c>
      <c r="B612" s="13">
        <f t="shared" si="72"/>
        <v>3</v>
      </c>
      <c r="C612" t="s">
        <v>43</v>
      </c>
      <c r="D612" s="14">
        <f t="shared" si="70"/>
        <v>661.5</v>
      </c>
      <c r="E612" s="14">
        <f t="shared" si="71"/>
        <v>189</v>
      </c>
      <c r="F612" s="18">
        <f t="shared" si="73"/>
        <v>0.03</v>
      </c>
      <c r="G612" s="18">
        <f t="shared" si="74"/>
        <v>0.03</v>
      </c>
    </row>
    <row r="613" spans="1:7" ht="5" customHeight="1" x14ac:dyDescent="0.35">
      <c r="A613" s="7">
        <f t="shared" si="69"/>
        <v>45161</v>
      </c>
      <c r="B613" s="13">
        <f t="shared" si="72"/>
        <v>4</v>
      </c>
      <c r="C613" t="s">
        <v>43</v>
      </c>
      <c r="D613" s="14">
        <f t="shared" si="70"/>
        <v>661.5</v>
      </c>
      <c r="E613" s="14">
        <f t="shared" si="71"/>
        <v>189</v>
      </c>
      <c r="F613" s="18">
        <f t="shared" si="73"/>
        <v>0.03</v>
      </c>
      <c r="G613" s="18">
        <f t="shared" si="74"/>
        <v>0.03</v>
      </c>
    </row>
    <row r="614" spans="1:7" ht="5" customHeight="1" x14ac:dyDescent="0.35">
      <c r="A614" s="7">
        <f t="shared" si="69"/>
        <v>45162</v>
      </c>
      <c r="B614" s="13">
        <f t="shared" si="72"/>
        <v>5</v>
      </c>
      <c r="C614" t="s">
        <v>43</v>
      </c>
      <c r="D614" s="14">
        <f t="shared" si="70"/>
        <v>682.5</v>
      </c>
      <c r="E614" s="14">
        <f t="shared" si="71"/>
        <v>189</v>
      </c>
      <c r="F614" s="18">
        <f t="shared" si="73"/>
        <v>0</v>
      </c>
      <c r="G614" s="18">
        <f t="shared" si="74"/>
        <v>0</v>
      </c>
    </row>
    <row r="615" spans="1:7" ht="5" customHeight="1" x14ac:dyDescent="0.35">
      <c r="A615" s="7">
        <f t="shared" si="69"/>
        <v>45163</v>
      </c>
      <c r="B615" s="13">
        <f t="shared" si="72"/>
        <v>6</v>
      </c>
      <c r="C615" t="s">
        <v>43</v>
      </c>
      <c r="D615" s="14">
        <f t="shared" si="70"/>
        <v>714</v>
      </c>
      <c r="E615" s="14">
        <f t="shared" si="71"/>
        <v>210</v>
      </c>
      <c r="F615" s="18">
        <f t="shared" si="73"/>
        <v>-0.05</v>
      </c>
      <c r="G615" s="18">
        <f t="shared" si="74"/>
        <v>-0.05</v>
      </c>
    </row>
    <row r="616" spans="1:7" ht="5" customHeight="1" x14ac:dyDescent="0.35">
      <c r="A616" s="7">
        <f t="shared" si="69"/>
        <v>45164</v>
      </c>
      <c r="B616" s="13">
        <f t="shared" si="72"/>
        <v>7</v>
      </c>
      <c r="C616" t="s">
        <v>43</v>
      </c>
      <c r="D616" s="14">
        <f t="shared" si="70"/>
        <v>714</v>
      </c>
      <c r="E616" s="14">
        <f t="shared" si="71"/>
        <v>210</v>
      </c>
      <c r="F616" s="18">
        <f t="shared" si="73"/>
        <v>-0.05</v>
      </c>
      <c r="G616" s="18">
        <f t="shared" si="74"/>
        <v>-0.05</v>
      </c>
    </row>
    <row r="617" spans="1:7" ht="5" customHeight="1" x14ac:dyDescent="0.35">
      <c r="A617" s="7">
        <f t="shared" si="69"/>
        <v>45165</v>
      </c>
      <c r="B617" s="13">
        <f t="shared" si="72"/>
        <v>1</v>
      </c>
      <c r="C617" t="s">
        <v>43</v>
      </c>
      <c r="D617" s="14">
        <f t="shared" si="70"/>
        <v>682.5</v>
      </c>
      <c r="E617" s="14">
        <f t="shared" si="71"/>
        <v>189</v>
      </c>
      <c r="F617" s="18">
        <f t="shared" si="73"/>
        <v>0</v>
      </c>
      <c r="G617" s="18">
        <f t="shared" si="74"/>
        <v>0</v>
      </c>
    </row>
    <row r="618" spans="1:7" ht="5" customHeight="1" x14ac:dyDescent="0.35">
      <c r="A618" s="7">
        <f t="shared" si="69"/>
        <v>45166</v>
      </c>
      <c r="B618" s="13">
        <f t="shared" si="72"/>
        <v>2</v>
      </c>
      <c r="C618" t="s">
        <v>43</v>
      </c>
      <c r="D618" s="14">
        <f t="shared" si="70"/>
        <v>661.5</v>
      </c>
      <c r="E618" s="14">
        <f t="shared" si="71"/>
        <v>189</v>
      </c>
      <c r="F618" s="18">
        <f t="shared" si="73"/>
        <v>0.03</v>
      </c>
      <c r="G618" s="18">
        <f t="shared" si="74"/>
        <v>0.03</v>
      </c>
    </row>
    <row r="619" spans="1:7" ht="5" customHeight="1" x14ac:dyDescent="0.35">
      <c r="A619" s="7">
        <f t="shared" si="69"/>
        <v>45167</v>
      </c>
      <c r="B619" s="13">
        <f t="shared" si="72"/>
        <v>3</v>
      </c>
      <c r="C619" t="s">
        <v>43</v>
      </c>
      <c r="D619" s="14">
        <f t="shared" si="70"/>
        <v>661.5</v>
      </c>
      <c r="E619" s="14">
        <f t="shared" si="71"/>
        <v>189</v>
      </c>
      <c r="F619" s="18">
        <f t="shared" si="73"/>
        <v>0.03</v>
      </c>
      <c r="G619" s="18">
        <f t="shared" si="74"/>
        <v>0.03</v>
      </c>
    </row>
    <row r="620" spans="1:7" ht="5" customHeight="1" x14ac:dyDescent="0.35">
      <c r="A620" s="7">
        <f t="shared" ref="A620:A683" si="75">A619+1</f>
        <v>45168</v>
      </c>
      <c r="B620" s="13">
        <f t="shared" si="72"/>
        <v>4</v>
      </c>
      <c r="C620" t="s">
        <v>43</v>
      </c>
      <c r="D620" s="14">
        <f t="shared" si="70"/>
        <v>661.5</v>
      </c>
      <c r="E620" s="14">
        <f t="shared" si="71"/>
        <v>189</v>
      </c>
      <c r="F620" s="18">
        <f t="shared" si="73"/>
        <v>0.03</v>
      </c>
      <c r="G620" s="18">
        <f t="shared" si="74"/>
        <v>0.03</v>
      </c>
    </row>
    <row r="621" spans="1:7" ht="5" customHeight="1" x14ac:dyDescent="0.35">
      <c r="A621" s="7">
        <f t="shared" si="75"/>
        <v>45169</v>
      </c>
      <c r="B621" s="13">
        <f t="shared" si="72"/>
        <v>5</v>
      </c>
      <c r="C621" t="s">
        <v>43</v>
      </c>
      <c r="D621" s="14">
        <f t="shared" si="70"/>
        <v>682.5</v>
      </c>
      <c r="E621" s="14">
        <f t="shared" si="71"/>
        <v>189</v>
      </c>
      <c r="F621" s="18">
        <f t="shared" si="73"/>
        <v>0</v>
      </c>
      <c r="G621" s="18">
        <f t="shared" si="74"/>
        <v>0</v>
      </c>
    </row>
    <row r="622" spans="1:7" ht="5" customHeight="1" x14ac:dyDescent="0.35">
      <c r="A622" s="7">
        <f t="shared" si="75"/>
        <v>45170</v>
      </c>
      <c r="B622" s="13">
        <f t="shared" si="72"/>
        <v>6</v>
      </c>
      <c r="C622" t="s">
        <v>46</v>
      </c>
      <c r="D622" s="14">
        <f t="shared" si="70"/>
        <v>668.85</v>
      </c>
      <c r="E622" s="14">
        <f t="shared" si="71"/>
        <v>192.15</v>
      </c>
      <c r="F622" s="18">
        <f t="shared" si="73"/>
        <v>0.02</v>
      </c>
      <c r="G622" s="18">
        <f t="shared" si="74"/>
        <v>0.02</v>
      </c>
    </row>
    <row r="623" spans="1:7" ht="5" customHeight="1" x14ac:dyDescent="0.35">
      <c r="A623" s="7">
        <f t="shared" si="75"/>
        <v>45171</v>
      </c>
      <c r="B623" s="13">
        <f t="shared" si="72"/>
        <v>7</v>
      </c>
      <c r="C623" t="s">
        <v>46</v>
      </c>
      <c r="D623" s="14">
        <f t="shared" si="70"/>
        <v>668.85</v>
      </c>
      <c r="E623" s="14">
        <f t="shared" si="71"/>
        <v>192.15</v>
      </c>
      <c r="F623" s="18">
        <f t="shared" si="73"/>
        <v>0.02</v>
      </c>
      <c r="G623" s="18">
        <f t="shared" si="74"/>
        <v>0.02</v>
      </c>
    </row>
    <row r="624" spans="1:7" ht="5" customHeight="1" x14ac:dyDescent="0.35">
      <c r="A624" s="7">
        <f t="shared" si="75"/>
        <v>45172</v>
      </c>
      <c r="B624" s="13">
        <f t="shared" si="72"/>
        <v>1</v>
      </c>
      <c r="C624" t="s">
        <v>46</v>
      </c>
      <c r="D624" s="14">
        <f t="shared" si="70"/>
        <v>638.4</v>
      </c>
      <c r="E624" s="14">
        <f t="shared" si="71"/>
        <v>171.15</v>
      </c>
      <c r="F624" s="18">
        <f t="shared" si="73"/>
        <v>0.06</v>
      </c>
      <c r="G624" s="18">
        <f t="shared" si="74"/>
        <v>0.06</v>
      </c>
    </row>
    <row r="625" spans="1:7" ht="5" customHeight="1" x14ac:dyDescent="0.35">
      <c r="A625" s="7">
        <f t="shared" si="75"/>
        <v>45173</v>
      </c>
      <c r="B625" s="13">
        <f t="shared" si="72"/>
        <v>2</v>
      </c>
      <c r="C625" t="s">
        <v>46</v>
      </c>
      <c r="D625" s="14">
        <f t="shared" si="70"/>
        <v>616.35</v>
      </c>
      <c r="E625" s="14">
        <f t="shared" si="71"/>
        <v>168</v>
      </c>
      <c r="F625" s="18">
        <f t="shared" si="73"/>
        <v>0.09</v>
      </c>
      <c r="G625" s="18">
        <f t="shared" si="74"/>
        <v>0.09</v>
      </c>
    </row>
    <row r="626" spans="1:7" ht="5" customHeight="1" x14ac:dyDescent="0.35">
      <c r="A626" s="7">
        <f t="shared" si="75"/>
        <v>45174</v>
      </c>
      <c r="B626" s="13">
        <f t="shared" si="72"/>
        <v>3</v>
      </c>
      <c r="C626" t="s">
        <v>46</v>
      </c>
      <c r="D626" s="14">
        <f t="shared" si="70"/>
        <v>616.35</v>
      </c>
      <c r="E626" s="14">
        <f t="shared" si="71"/>
        <v>168</v>
      </c>
      <c r="F626" s="18">
        <f t="shared" si="73"/>
        <v>0.09</v>
      </c>
      <c r="G626" s="18">
        <f t="shared" si="74"/>
        <v>0.09</v>
      </c>
    </row>
    <row r="627" spans="1:7" ht="5" customHeight="1" x14ac:dyDescent="0.35">
      <c r="A627" s="7">
        <f t="shared" si="75"/>
        <v>45175</v>
      </c>
      <c r="B627" s="13">
        <f t="shared" si="72"/>
        <v>4</v>
      </c>
      <c r="C627" t="s">
        <v>46</v>
      </c>
      <c r="D627" s="14">
        <f t="shared" si="70"/>
        <v>616.35</v>
      </c>
      <c r="E627" s="14">
        <f t="shared" si="71"/>
        <v>168</v>
      </c>
      <c r="F627" s="18">
        <f t="shared" si="73"/>
        <v>0.09</v>
      </c>
      <c r="G627" s="18">
        <f t="shared" si="74"/>
        <v>0.09</v>
      </c>
    </row>
    <row r="628" spans="1:7" ht="5" customHeight="1" x14ac:dyDescent="0.35">
      <c r="A628" s="7">
        <f t="shared" si="75"/>
        <v>45176</v>
      </c>
      <c r="B628" s="13">
        <f t="shared" si="72"/>
        <v>5</v>
      </c>
      <c r="C628" t="s">
        <v>46</v>
      </c>
      <c r="D628" s="14">
        <f t="shared" si="70"/>
        <v>638.4</v>
      </c>
      <c r="E628" s="14">
        <f t="shared" si="71"/>
        <v>171.15</v>
      </c>
      <c r="F628" s="18">
        <f t="shared" si="73"/>
        <v>0.06</v>
      </c>
      <c r="G628" s="18">
        <f t="shared" si="74"/>
        <v>0.06</v>
      </c>
    </row>
    <row r="629" spans="1:7" ht="5" customHeight="1" x14ac:dyDescent="0.35">
      <c r="A629" s="7">
        <f t="shared" si="75"/>
        <v>45177</v>
      </c>
      <c r="B629" s="13">
        <f t="shared" si="72"/>
        <v>6</v>
      </c>
      <c r="C629" t="s">
        <v>46</v>
      </c>
      <c r="D629" s="14">
        <f t="shared" si="70"/>
        <v>668.85</v>
      </c>
      <c r="E629" s="14">
        <f t="shared" si="71"/>
        <v>192.15</v>
      </c>
      <c r="F629" s="18">
        <f t="shared" si="73"/>
        <v>0.02</v>
      </c>
      <c r="G629" s="18">
        <f t="shared" si="74"/>
        <v>0.02</v>
      </c>
    </row>
    <row r="630" spans="1:7" ht="5" customHeight="1" x14ac:dyDescent="0.35">
      <c r="A630" s="7">
        <f t="shared" si="75"/>
        <v>45178</v>
      </c>
      <c r="B630" s="13">
        <f t="shared" si="72"/>
        <v>7</v>
      </c>
      <c r="C630" t="s">
        <v>46</v>
      </c>
      <c r="D630" s="14">
        <f t="shared" si="70"/>
        <v>668.85</v>
      </c>
      <c r="E630" s="14">
        <f t="shared" si="71"/>
        <v>192.15</v>
      </c>
      <c r="F630" s="18">
        <f t="shared" si="73"/>
        <v>0.02</v>
      </c>
      <c r="G630" s="18">
        <f t="shared" si="74"/>
        <v>0.02</v>
      </c>
    </row>
    <row r="631" spans="1:7" ht="5" customHeight="1" x14ac:dyDescent="0.35">
      <c r="A631" s="7">
        <f t="shared" si="75"/>
        <v>45179</v>
      </c>
      <c r="B631" s="13">
        <f t="shared" si="72"/>
        <v>1</v>
      </c>
      <c r="C631" t="s">
        <v>46</v>
      </c>
      <c r="D631" s="14">
        <f t="shared" si="70"/>
        <v>638.4</v>
      </c>
      <c r="E631" s="14">
        <f t="shared" si="71"/>
        <v>171.15</v>
      </c>
      <c r="F631" s="18">
        <f t="shared" si="73"/>
        <v>0.06</v>
      </c>
      <c r="G631" s="18">
        <f t="shared" si="74"/>
        <v>0.06</v>
      </c>
    </row>
    <row r="632" spans="1:7" ht="5" customHeight="1" x14ac:dyDescent="0.35">
      <c r="A632" s="7">
        <f t="shared" si="75"/>
        <v>45180</v>
      </c>
      <c r="B632" s="13">
        <f t="shared" si="72"/>
        <v>2</v>
      </c>
      <c r="C632" t="s">
        <v>46</v>
      </c>
      <c r="D632" s="14">
        <f t="shared" si="70"/>
        <v>616.35</v>
      </c>
      <c r="E632" s="14">
        <f t="shared" si="71"/>
        <v>168</v>
      </c>
      <c r="F632" s="18">
        <f t="shared" si="73"/>
        <v>0.09</v>
      </c>
      <c r="G632" s="18">
        <f t="shared" si="74"/>
        <v>0.09</v>
      </c>
    </row>
    <row r="633" spans="1:7" ht="5" customHeight="1" x14ac:dyDescent="0.35">
      <c r="A633" s="7">
        <f t="shared" si="75"/>
        <v>45181</v>
      </c>
      <c r="B633" s="13">
        <f t="shared" si="72"/>
        <v>3</v>
      </c>
      <c r="C633" t="s">
        <v>46</v>
      </c>
      <c r="D633" s="14">
        <f t="shared" si="70"/>
        <v>616.35</v>
      </c>
      <c r="E633" s="14">
        <f t="shared" si="71"/>
        <v>168</v>
      </c>
      <c r="F633" s="18">
        <f t="shared" si="73"/>
        <v>0.09</v>
      </c>
      <c r="G633" s="18">
        <f t="shared" si="74"/>
        <v>0.09</v>
      </c>
    </row>
    <row r="634" spans="1:7" ht="5" customHeight="1" x14ac:dyDescent="0.35">
      <c r="A634" s="7">
        <f t="shared" si="75"/>
        <v>45182</v>
      </c>
      <c r="B634" s="13">
        <f t="shared" si="72"/>
        <v>4</v>
      </c>
      <c r="C634" t="s">
        <v>46</v>
      </c>
      <c r="D634" s="14">
        <f t="shared" si="70"/>
        <v>616.35</v>
      </c>
      <c r="E634" s="14">
        <f t="shared" si="71"/>
        <v>168</v>
      </c>
      <c r="F634" s="18">
        <f t="shared" si="73"/>
        <v>0.09</v>
      </c>
      <c r="G634" s="18">
        <f t="shared" si="74"/>
        <v>0.09</v>
      </c>
    </row>
    <row r="635" spans="1:7" ht="5" customHeight="1" x14ac:dyDescent="0.35">
      <c r="A635" s="7">
        <f t="shared" si="75"/>
        <v>45183</v>
      </c>
      <c r="B635" s="13">
        <f t="shared" si="72"/>
        <v>5</v>
      </c>
      <c r="C635" t="s">
        <v>46</v>
      </c>
      <c r="D635" s="14">
        <f t="shared" si="70"/>
        <v>638.4</v>
      </c>
      <c r="E635" s="14">
        <f t="shared" si="71"/>
        <v>171.15</v>
      </c>
      <c r="F635" s="18">
        <f t="shared" si="73"/>
        <v>0.06</v>
      </c>
      <c r="G635" s="18">
        <f t="shared" si="74"/>
        <v>0.06</v>
      </c>
    </row>
    <row r="636" spans="1:7" ht="5" customHeight="1" x14ac:dyDescent="0.35">
      <c r="A636" s="7">
        <f t="shared" si="75"/>
        <v>45184</v>
      </c>
      <c r="B636" s="13">
        <f t="shared" si="72"/>
        <v>6</v>
      </c>
      <c r="C636" t="s">
        <v>46</v>
      </c>
      <c r="D636" s="14">
        <f t="shared" ref="D636:D699" si="76">1.05*(IF(B636=1,VLOOKUP(C636,$B$5:$I$8,8),IF(B636=2,VLOOKUP(C636,$B$5:$I$8,2),IF(B636=3,VLOOKUP(C636,$B$5:$I$8,3),IF(B636=4,VLOOKUP(C636,$B$5:$I$8,4),IF(B636=5,VLOOKUP(C636,$B$5:$I$8,5),IF(B636=6,VLOOKUP(C636,$B$5:$I$8,6),IF(B636=7,VLOOKUP(C636,$B$5:$I$8,7),0))))))))</f>
        <v>668.85</v>
      </c>
      <c r="E636" s="14">
        <f t="shared" ref="E636:E699" si="77">1.05*(IF(B636=1,VLOOKUP(C636,$J$5:$Q$8,8),IF(B636=2,VLOOKUP(C636,$J$5:$Q$8,2),IF(B636=3,VLOOKUP(C636,$J$5:$Q$8,3),IF(B636=4,VLOOKUP(C636,$J$5:$Q$8,4),IF(B636=5,VLOOKUP(C636,$J$5:$Q$8,5),IF(B636=6,VLOOKUP(C636,$J$5:$Q$8,6),IF(B636=7,VLOOKUP(C636,$J$5:$Q$8,7),0))))))))</f>
        <v>192.15</v>
      </c>
      <c r="F636" s="18">
        <f t="shared" si="73"/>
        <v>0.02</v>
      </c>
      <c r="G636" s="18">
        <f t="shared" si="74"/>
        <v>0.02</v>
      </c>
    </row>
    <row r="637" spans="1:7" ht="5" customHeight="1" x14ac:dyDescent="0.35">
      <c r="A637" s="7">
        <f t="shared" si="75"/>
        <v>45185</v>
      </c>
      <c r="B637" s="13">
        <f t="shared" si="72"/>
        <v>7</v>
      </c>
      <c r="C637" t="s">
        <v>46</v>
      </c>
      <c r="D637" s="14">
        <f t="shared" si="76"/>
        <v>668.85</v>
      </c>
      <c r="E637" s="14">
        <f t="shared" si="77"/>
        <v>192.15</v>
      </c>
      <c r="F637" s="18">
        <f t="shared" si="73"/>
        <v>0.02</v>
      </c>
      <c r="G637" s="18">
        <f t="shared" si="74"/>
        <v>0.02</v>
      </c>
    </row>
    <row r="638" spans="1:7" ht="5" customHeight="1" x14ac:dyDescent="0.35">
      <c r="A638" s="7">
        <f t="shared" si="75"/>
        <v>45186</v>
      </c>
      <c r="B638" s="13">
        <f t="shared" si="72"/>
        <v>1</v>
      </c>
      <c r="C638" t="s">
        <v>46</v>
      </c>
      <c r="D638" s="14">
        <f t="shared" si="76"/>
        <v>638.4</v>
      </c>
      <c r="E638" s="14">
        <f t="shared" si="77"/>
        <v>171.15</v>
      </c>
      <c r="F638" s="18">
        <f t="shared" si="73"/>
        <v>0.06</v>
      </c>
      <c r="G638" s="18">
        <f t="shared" si="74"/>
        <v>0.06</v>
      </c>
    </row>
    <row r="639" spans="1:7" ht="5" customHeight="1" x14ac:dyDescent="0.35">
      <c r="A639" s="7">
        <f t="shared" si="75"/>
        <v>45187</v>
      </c>
      <c r="B639" s="13">
        <f t="shared" si="72"/>
        <v>2</v>
      </c>
      <c r="C639" t="s">
        <v>46</v>
      </c>
      <c r="D639" s="14">
        <f t="shared" si="76"/>
        <v>616.35</v>
      </c>
      <c r="E639" s="14">
        <f t="shared" si="77"/>
        <v>168</v>
      </c>
      <c r="F639" s="18">
        <f t="shared" si="73"/>
        <v>0.09</v>
      </c>
      <c r="G639" s="18">
        <f t="shared" si="74"/>
        <v>0.09</v>
      </c>
    </row>
    <row r="640" spans="1:7" ht="5" customHeight="1" x14ac:dyDescent="0.35">
      <c r="A640" s="7">
        <f t="shared" si="75"/>
        <v>45188</v>
      </c>
      <c r="B640" s="13">
        <f t="shared" si="72"/>
        <v>3</v>
      </c>
      <c r="C640" t="s">
        <v>46</v>
      </c>
      <c r="D640" s="14">
        <f t="shared" si="76"/>
        <v>616.35</v>
      </c>
      <c r="E640" s="14">
        <f t="shared" si="77"/>
        <v>168</v>
      </c>
      <c r="F640" s="18">
        <f t="shared" si="73"/>
        <v>0.09</v>
      </c>
      <c r="G640" s="18">
        <f t="shared" si="74"/>
        <v>0.09</v>
      </c>
    </row>
    <row r="641" spans="1:7" ht="5" customHeight="1" x14ac:dyDescent="0.35">
      <c r="A641" s="7">
        <f t="shared" si="75"/>
        <v>45189</v>
      </c>
      <c r="B641" s="13">
        <f t="shared" si="72"/>
        <v>4</v>
      </c>
      <c r="C641" t="s">
        <v>46</v>
      </c>
      <c r="D641" s="14">
        <f t="shared" si="76"/>
        <v>616.35</v>
      </c>
      <c r="E641" s="14">
        <f t="shared" si="77"/>
        <v>168</v>
      </c>
      <c r="F641" s="18">
        <f t="shared" si="73"/>
        <v>0.09</v>
      </c>
      <c r="G641" s="18">
        <f t="shared" si="74"/>
        <v>0.09</v>
      </c>
    </row>
    <row r="642" spans="1:7" ht="5" customHeight="1" x14ac:dyDescent="0.35">
      <c r="A642" s="7">
        <f t="shared" si="75"/>
        <v>45190</v>
      </c>
      <c r="B642" s="13">
        <f t="shared" si="72"/>
        <v>5</v>
      </c>
      <c r="C642" t="s">
        <v>46</v>
      </c>
      <c r="D642" s="14">
        <f t="shared" si="76"/>
        <v>638.4</v>
      </c>
      <c r="E642" s="14">
        <f t="shared" si="77"/>
        <v>171.15</v>
      </c>
      <c r="F642" s="18">
        <f t="shared" si="73"/>
        <v>0.06</v>
      </c>
      <c r="G642" s="18">
        <f t="shared" si="74"/>
        <v>0.06</v>
      </c>
    </row>
    <row r="643" spans="1:7" ht="5" customHeight="1" x14ac:dyDescent="0.35">
      <c r="A643" s="7">
        <f t="shared" si="75"/>
        <v>45191</v>
      </c>
      <c r="B643" s="13">
        <f t="shared" si="72"/>
        <v>6</v>
      </c>
      <c r="C643" t="s">
        <v>46</v>
      </c>
      <c r="D643" s="14">
        <f t="shared" si="76"/>
        <v>668.85</v>
      </c>
      <c r="E643" s="14">
        <f t="shared" si="77"/>
        <v>192.15</v>
      </c>
      <c r="F643" s="18">
        <f t="shared" si="73"/>
        <v>0.02</v>
      </c>
      <c r="G643" s="18">
        <f t="shared" si="74"/>
        <v>0.02</v>
      </c>
    </row>
    <row r="644" spans="1:7" ht="5" customHeight="1" x14ac:dyDescent="0.35">
      <c r="A644" s="7">
        <f t="shared" si="75"/>
        <v>45192</v>
      </c>
      <c r="B644" s="13">
        <f t="shared" si="72"/>
        <v>7</v>
      </c>
      <c r="C644" t="s">
        <v>46</v>
      </c>
      <c r="D644" s="14">
        <f t="shared" si="76"/>
        <v>668.85</v>
      </c>
      <c r="E644" s="14">
        <f t="shared" si="77"/>
        <v>192.15</v>
      </c>
      <c r="F644" s="18">
        <f t="shared" si="73"/>
        <v>0.02</v>
      </c>
      <c r="G644" s="18">
        <f t="shared" si="74"/>
        <v>0.02</v>
      </c>
    </row>
    <row r="645" spans="1:7" ht="5" customHeight="1" x14ac:dyDescent="0.35">
      <c r="A645" s="7">
        <f t="shared" si="75"/>
        <v>45193</v>
      </c>
      <c r="B645" s="13">
        <f t="shared" si="72"/>
        <v>1</v>
      </c>
      <c r="C645" t="s">
        <v>46</v>
      </c>
      <c r="D645" s="14">
        <f t="shared" si="76"/>
        <v>638.4</v>
      </c>
      <c r="E645" s="14">
        <f t="shared" si="77"/>
        <v>171.15</v>
      </c>
      <c r="F645" s="18">
        <f t="shared" si="73"/>
        <v>0.06</v>
      </c>
      <c r="G645" s="18">
        <f t="shared" si="74"/>
        <v>0.06</v>
      </c>
    </row>
    <row r="646" spans="1:7" ht="5" customHeight="1" x14ac:dyDescent="0.35">
      <c r="A646" s="7">
        <f t="shared" si="75"/>
        <v>45194</v>
      </c>
      <c r="B646" s="13">
        <f t="shared" si="72"/>
        <v>2</v>
      </c>
      <c r="C646" t="s">
        <v>46</v>
      </c>
      <c r="D646" s="14">
        <f t="shared" si="76"/>
        <v>616.35</v>
      </c>
      <c r="E646" s="14">
        <f t="shared" si="77"/>
        <v>168</v>
      </c>
      <c r="F646" s="18">
        <f t="shared" si="73"/>
        <v>0.09</v>
      </c>
      <c r="G646" s="18">
        <f t="shared" si="74"/>
        <v>0.09</v>
      </c>
    </row>
    <row r="647" spans="1:7" ht="5" customHeight="1" x14ac:dyDescent="0.35">
      <c r="A647" s="7">
        <f t="shared" si="75"/>
        <v>45195</v>
      </c>
      <c r="B647" s="13">
        <f t="shared" si="72"/>
        <v>3</v>
      </c>
      <c r="C647" t="s">
        <v>46</v>
      </c>
      <c r="D647" s="14">
        <f t="shared" si="76"/>
        <v>616.35</v>
      </c>
      <c r="E647" s="14">
        <f t="shared" si="77"/>
        <v>168</v>
      </c>
      <c r="F647" s="18">
        <f t="shared" si="73"/>
        <v>0.09</v>
      </c>
      <c r="G647" s="18">
        <f t="shared" si="74"/>
        <v>0.09</v>
      </c>
    </row>
    <row r="648" spans="1:7" ht="5" customHeight="1" x14ac:dyDescent="0.35">
      <c r="A648" s="7">
        <f t="shared" si="75"/>
        <v>45196</v>
      </c>
      <c r="B648" s="13">
        <f t="shared" si="72"/>
        <v>4</v>
      </c>
      <c r="C648" t="s">
        <v>46</v>
      </c>
      <c r="D648" s="14">
        <f t="shared" si="76"/>
        <v>616.35</v>
      </c>
      <c r="E648" s="14">
        <f t="shared" si="77"/>
        <v>168</v>
      </c>
      <c r="F648" s="18">
        <f t="shared" si="73"/>
        <v>0.09</v>
      </c>
      <c r="G648" s="18">
        <f t="shared" si="74"/>
        <v>0.09</v>
      </c>
    </row>
    <row r="649" spans="1:7" ht="5" customHeight="1" x14ac:dyDescent="0.35">
      <c r="A649" s="7">
        <f t="shared" si="75"/>
        <v>45197</v>
      </c>
      <c r="B649" s="13">
        <f t="shared" si="72"/>
        <v>5</v>
      </c>
      <c r="C649" t="s">
        <v>46</v>
      </c>
      <c r="D649" s="14">
        <f t="shared" si="76"/>
        <v>638.4</v>
      </c>
      <c r="E649" s="14">
        <f t="shared" si="77"/>
        <v>171.15</v>
      </c>
      <c r="F649" s="18">
        <f t="shared" si="73"/>
        <v>0.06</v>
      </c>
      <c r="G649" s="18">
        <f t="shared" si="74"/>
        <v>0.06</v>
      </c>
    </row>
    <row r="650" spans="1:7" ht="5" customHeight="1" x14ac:dyDescent="0.35">
      <c r="A650" s="7">
        <f t="shared" si="75"/>
        <v>45198</v>
      </c>
      <c r="B650" s="13">
        <f t="shared" si="72"/>
        <v>6</v>
      </c>
      <c r="C650" t="s">
        <v>46</v>
      </c>
      <c r="D650" s="14">
        <f t="shared" si="76"/>
        <v>668.85</v>
      </c>
      <c r="E650" s="14">
        <f t="shared" si="77"/>
        <v>192.15</v>
      </c>
      <c r="F650" s="18">
        <f t="shared" si="73"/>
        <v>0.02</v>
      </c>
      <c r="G650" s="18">
        <f t="shared" si="74"/>
        <v>0.02</v>
      </c>
    </row>
    <row r="651" spans="1:7" ht="5" customHeight="1" x14ac:dyDescent="0.35">
      <c r="A651" s="7">
        <f t="shared" si="75"/>
        <v>45199</v>
      </c>
      <c r="B651" s="13">
        <f t="shared" si="72"/>
        <v>7</v>
      </c>
      <c r="C651" t="s">
        <v>46</v>
      </c>
      <c r="D651" s="14">
        <f t="shared" si="76"/>
        <v>668.85</v>
      </c>
      <c r="E651" s="14">
        <f t="shared" si="77"/>
        <v>192.15</v>
      </c>
      <c r="F651" s="18">
        <f t="shared" si="73"/>
        <v>0.02</v>
      </c>
      <c r="G651" s="18">
        <f t="shared" si="74"/>
        <v>0.02</v>
      </c>
    </row>
    <row r="652" spans="1:7" ht="5" customHeight="1" x14ac:dyDescent="0.35">
      <c r="A652" s="7">
        <f t="shared" si="75"/>
        <v>45200</v>
      </c>
      <c r="B652" s="13">
        <f t="shared" si="72"/>
        <v>1</v>
      </c>
      <c r="C652" t="s">
        <v>45</v>
      </c>
      <c r="D652" s="14">
        <f t="shared" si="76"/>
        <v>595.35</v>
      </c>
      <c r="E652" s="14">
        <f t="shared" si="77"/>
        <v>154.35</v>
      </c>
      <c r="F652" s="18">
        <f t="shared" si="73"/>
        <v>0.12</v>
      </c>
      <c r="G652" s="18">
        <f t="shared" si="74"/>
        <v>0.12</v>
      </c>
    </row>
    <row r="653" spans="1:7" ht="5" customHeight="1" x14ac:dyDescent="0.35">
      <c r="A653" s="7">
        <f t="shared" si="75"/>
        <v>45201</v>
      </c>
      <c r="B653" s="13">
        <f t="shared" si="72"/>
        <v>2</v>
      </c>
      <c r="C653" t="s">
        <v>45</v>
      </c>
      <c r="D653" s="14">
        <f t="shared" si="76"/>
        <v>570.15</v>
      </c>
      <c r="E653" s="14">
        <f t="shared" si="77"/>
        <v>147</v>
      </c>
      <c r="F653" s="18">
        <f t="shared" si="73"/>
        <v>0.16</v>
      </c>
      <c r="G653" s="18">
        <f t="shared" si="74"/>
        <v>0.16</v>
      </c>
    </row>
    <row r="654" spans="1:7" ht="5" customHeight="1" x14ac:dyDescent="0.35">
      <c r="A654" s="7">
        <f t="shared" si="75"/>
        <v>45202</v>
      </c>
      <c r="B654" s="13">
        <f t="shared" si="72"/>
        <v>3</v>
      </c>
      <c r="C654" t="s">
        <v>45</v>
      </c>
      <c r="D654" s="14">
        <f t="shared" si="76"/>
        <v>570.15</v>
      </c>
      <c r="E654" s="14">
        <f t="shared" si="77"/>
        <v>147</v>
      </c>
      <c r="F654" s="18">
        <f t="shared" si="73"/>
        <v>0.16</v>
      </c>
      <c r="G654" s="18">
        <f t="shared" si="74"/>
        <v>0.16</v>
      </c>
    </row>
    <row r="655" spans="1:7" ht="5" customHeight="1" x14ac:dyDescent="0.35">
      <c r="A655" s="7">
        <f t="shared" si="75"/>
        <v>45203</v>
      </c>
      <c r="B655" s="13">
        <f t="shared" ref="B655:B718" si="78">WEEKDAY(A655)</f>
        <v>4</v>
      </c>
      <c r="C655" t="s">
        <v>45</v>
      </c>
      <c r="D655" s="14">
        <f t="shared" si="76"/>
        <v>570.15</v>
      </c>
      <c r="E655" s="14">
        <f t="shared" si="77"/>
        <v>147</v>
      </c>
      <c r="F655" s="18">
        <f t="shared" ref="F655:F718" si="79">ROUND(1-(D655/$F$12),2)</f>
        <v>0.16</v>
      </c>
      <c r="G655" s="18">
        <f t="shared" ref="G655:G718" si="80">F655</f>
        <v>0.16</v>
      </c>
    </row>
    <row r="656" spans="1:7" ht="5" customHeight="1" x14ac:dyDescent="0.35">
      <c r="A656" s="7">
        <f t="shared" si="75"/>
        <v>45204</v>
      </c>
      <c r="B656" s="13">
        <f t="shared" si="78"/>
        <v>5</v>
      </c>
      <c r="C656" t="s">
        <v>45</v>
      </c>
      <c r="D656" s="14">
        <f t="shared" si="76"/>
        <v>595.35</v>
      </c>
      <c r="E656" s="14">
        <f t="shared" si="77"/>
        <v>154.35</v>
      </c>
      <c r="F656" s="18">
        <f t="shared" si="79"/>
        <v>0.12</v>
      </c>
      <c r="G656" s="18">
        <f t="shared" si="80"/>
        <v>0.12</v>
      </c>
    </row>
    <row r="657" spans="1:7" ht="5" customHeight="1" x14ac:dyDescent="0.35">
      <c r="A657" s="7">
        <f t="shared" si="75"/>
        <v>45205</v>
      </c>
      <c r="B657" s="13">
        <f t="shared" si="78"/>
        <v>6</v>
      </c>
      <c r="C657" t="s">
        <v>45</v>
      </c>
      <c r="D657" s="14">
        <f t="shared" si="76"/>
        <v>622.65</v>
      </c>
      <c r="E657" s="14">
        <f t="shared" si="77"/>
        <v>175.35</v>
      </c>
      <c r="F657" s="18">
        <f t="shared" si="79"/>
        <v>0.08</v>
      </c>
      <c r="G657" s="18">
        <f t="shared" si="80"/>
        <v>0.08</v>
      </c>
    </row>
    <row r="658" spans="1:7" ht="5" customHeight="1" x14ac:dyDescent="0.35">
      <c r="A658" s="7">
        <f t="shared" si="75"/>
        <v>45206</v>
      </c>
      <c r="B658" s="13">
        <f t="shared" si="78"/>
        <v>7</v>
      </c>
      <c r="C658" t="s">
        <v>45</v>
      </c>
      <c r="D658" s="14">
        <f t="shared" si="76"/>
        <v>622.65</v>
      </c>
      <c r="E658" s="14">
        <f t="shared" si="77"/>
        <v>175.35</v>
      </c>
      <c r="F658" s="18">
        <f t="shared" si="79"/>
        <v>0.08</v>
      </c>
      <c r="G658" s="18">
        <f t="shared" si="80"/>
        <v>0.08</v>
      </c>
    </row>
    <row r="659" spans="1:7" ht="5" customHeight="1" x14ac:dyDescent="0.35">
      <c r="A659" s="7">
        <f t="shared" si="75"/>
        <v>45207</v>
      </c>
      <c r="B659" s="13">
        <f t="shared" si="78"/>
        <v>1</v>
      </c>
      <c r="C659" t="s">
        <v>45</v>
      </c>
      <c r="D659" s="14">
        <f t="shared" si="76"/>
        <v>595.35</v>
      </c>
      <c r="E659" s="14">
        <f t="shared" si="77"/>
        <v>154.35</v>
      </c>
      <c r="F659" s="18">
        <f t="shared" si="79"/>
        <v>0.12</v>
      </c>
      <c r="G659" s="18">
        <f t="shared" si="80"/>
        <v>0.12</v>
      </c>
    </row>
    <row r="660" spans="1:7" ht="5" customHeight="1" x14ac:dyDescent="0.35">
      <c r="A660" s="7">
        <f t="shared" si="75"/>
        <v>45208</v>
      </c>
      <c r="B660" s="13">
        <f t="shared" si="78"/>
        <v>2</v>
      </c>
      <c r="C660" t="s">
        <v>45</v>
      </c>
      <c r="D660" s="14">
        <f t="shared" si="76"/>
        <v>570.15</v>
      </c>
      <c r="E660" s="14">
        <f t="shared" si="77"/>
        <v>147</v>
      </c>
      <c r="F660" s="18">
        <f t="shared" si="79"/>
        <v>0.16</v>
      </c>
      <c r="G660" s="18">
        <f t="shared" si="80"/>
        <v>0.16</v>
      </c>
    </row>
    <row r="661" spans="1:7" ht="5" customHeight="1" x14ac:dyDescent="0.35">
      <c r="A661" s="7">
        <f t="shared" si="75"/>
        <v>45209</v>
      </c>
      <c r="B661" s="13">
        <f t="shared" si="78"/>
        <v>3</v>
      </c>
      <c r="C661" t="s">
        <v>45</v>
      </c>
      <c r="D661" s="14">
        <f t="shared" si="76"/>
        <v>570.15</v>
      </c>
      <c r="E661" s="14">
        <f t="shared" si="77"/>
        <v>147</v>
      </c>
      <c r="F661" s="18">
        <f t="shared" si="79"/>
        <v>0.16</v>
      </c>
      <c r="G661" s="18">
        <f t="shared" si="80"/>
        <v>0.16</v>
      </c>
    </row>
    <row r="662" spans="1:7" ht="5" customHeight="1" x14ac:dyDescent="0.35">
      <c r="A662" s="7">
        <f t="shared" si="75"/>
        <v>45210</v>
      </c>
      <c r="B662" s="13">
        <f t="shared" si="78"/>
        <v>4</v>
      </c>
      <c r="C662" t="s">
        <v>45</v>
      </c>
      <c r="D662" s="14">
        <f t="shared" si="76"/>
        <v>570.15</v>
      </c>
      <c r="E662" s="14">
        <f t="shared" si="77"/>
        <v>147</v>
      </c>
      <c r="F662" s="18">
        <f t="shared" si="79"/>
        <v>0.16</v>
      </c>
      <c r="G662" s="18">
        <f t="shared" si="80"/>
        <v>0.16</v>
      </c>
    </row>
    <row r="663" spans="1:7" ht="5" customHeight="1" x14ac:dyDescent="0.35">
      <c r="A663" s="7">
        <f t="shared" si="75"/>
        <v>45211</v>
      </c>
      <c r="B663" s="13">
        <f t="shared" si="78"/>
        <v>5</v>
      </c>
      <c r="C663" t="s">
        <v>45</v>
      </c>
      <c r="D663" s="14">
        <f t="shared" si="76"/>
        <v>595.35</v>
      </c>
      <c r="E663" s="14">
        <f t="shared" si="77"/>
        <v>154.35</v>
      </c>
      <c r="F663" s="18">
        <f t="shared" si="79"/>
        <v>0.12</v>
      </c>
      <c r="G663" s="18">
        <f t="shared" si="80"/>
        <v>0.12</v>
      </c>
    </row>
    <row r="664" spans="1:7" ht="5" customHeight="1" x14ac:dyDescent="0.35">
      <c r="A664" s="7">
        <f t="shared" si="75"/>
        <v>45212</v>
      </c>
      <c r="B664" s="13">
        <f t="shared" si="78"/>
        <v>6</v>
      </c>
      <c r="C664" t="s">
        <v>45</v>
      </c>
      <c r="D664" s="14">
        <f t="shared" si="76"/>
        <v>622.65</v>
      </c>
      <c r="E664" s="14">
        <f t="shared" si="77"/>
        <v>175.35</v>
      </c>
      <c r="F664" s="18">
        <f t="shared" si="79"/>
        <v>0.08</v>
      </c>
      <c r="G664" s="18">
        <f t="shared" si="80"/>
        <v>0.08</v>
      </c>
    </row>
    <row r="665" spans="1:7" ht="5" customHeight="1" x14ac:dyDescent="0.35">
      <c r="A665" s="7">
        <f t="shared" si="75"/>
        <v>45213</v>
      </c>
      <c r="B665" s="13">
        <f t="shared" si="78"/>
        <v>7</v>
      </c>
      <c r="C665" t="s">
        <v>45</v>
      </c>
      <c r="D665" s="14">
        <f t="shared" si="76"/>
        <v>622.65</v>
      </c>
      <c r="E665" s="14">
        <f t="shared" si="77"/>
        <v>175.35</v>
      </c>
      <c r="F665" s="18">
        <f t="shared" si="79"/>
        <v>0.08</v>
      </c>
      <c r="G665" s="18">
        <f t="shared" si="80"/>
        <v>0.08</v>
      </c>
    </row>
    <row r="666" spans="1:7" ht="5" customHeight="1" x14ac:dyDescent="0.35">
      <c r="A666" s="7">
        <f t="shared" si="75"/>
        <v>45214</v>
      </c>
      <c r="B666" s="13">
        <f t="shared" si="78"/>
        <v>1</v>
      </c>
      <c r="C666" t="s">
        <v>45</v>
      </c>
      <c r="D666" s="14">
        <f t="shared" si="76"/>
        <v>595.35</v>
      </c>
      <c r="E666" s="14">
        <f t="shared" si="77"/>
        <v>154.35</v>
      </c>
      <c r="F666" s="18">
        <f t="shared" si="79"/>
        <v>0.12</v>
      </c>
      <c r="G666" s="18">
        <f t="shared" si="80"/>
        <v>0.12</v>
      </c>
    </row>
    <row r="667" spans="1:7" ht="5" customHeight="1" x14ac:dyDescent="0.35">
      <c r="A667" s="7">
        <f t="shared" si="75"/>
        <v>45215</v>
      </c>
      <c r="B667" s="13">
        <f t="shared" si="78"/>
        <v>2</v>
      </c>
      <c r="C667" t="s">
        <v>45</v>
      </c>
      <c r="D667" s="14">
        <f t="shared" si="76"/>
        <v>570.15</v>
      </c>
      <c r="E667" s="14">
        <f t="shared" si="77"/>
        <v>147</v>
      </c>
      <c r="F667" s="18">
        <f t="shared" si="79"/>
        <v>0.16</v>
      </c>
      <c r="G667" s="18">
        <f t="shared" si="80"/>
        <v>0.16</v>
      </c>
    </row>
    <row r="668" spans="1:7" ht="5" customHeight="1" x14ac:dyDescent="0.35">
      <c r="A668" s="7">
        <f t="shared" si="75"/>
        <v>45216</v>
      </c>
      <c r="B668" s="13">
        <f t="shared" si="78"/>
        <v>3</v>
      </c>
      <c r="C668" t="s">
        <v>45</v>
      </c>
      <c r="D668" s="14">
        <f t="shared" si="76"/>
        <v>570.15</v>
      </c>
      <c r="E668" s="14">
        <f t="shared" si="77"/>
        <v>147</v>
      </c>
      <c r="F668" s="18">
        <f t="shared" si="79"/>
        <v>0.16</v>
      </c>
      <c r="G668" s="18">
        <f t="shared" si="80"/>
        <v>0.16</v>
      </c>
    </row>
    <row r="669" spans="1:7" ht="5" customHeight="1" x14ac:dyDescent="0.35">
      <c r="A669" s="7">
        <f t="shared" si="75"/>
        <v>45217</v>
      </c>
      <c r="B669" s="13">
        <f t="shared" si="78"/>
        <v>4</v>
      </c>
      <c r="C669" t="s">
        <v>45</v>
      </c>
      <c r="D669" s="14">
        <f t="shared" si="76"/>
        <v>570.15</v>
      </c>
      <c r="E669" s="14">
        <f t="shared" si="77"/>
        <v>147</v>
      </c>
      <c r="F669" s="18">
        <f t="shared" si="79"/>
        <v>0.16</v>
      </c>
      <c r="G669" s="18">
        <f t="shared" si="80"/>
        <v>0.16</v>
      </c>
    </row>
    <row r="670" spans="1:7" ht="5" customHeight="1" x14ac:dyDescent="0.35">
      <c r="A670" s="7">
        <f t="shared" si="75"/>
        <v>45218</v>
      </c>
      <c r="B670" s="13">
        <f t="shared" si="78"/>
        <v>5</v>
      </c>
      <c r="C670" t="s">
        <v>45</v>
      </c>
      <c r="D670" s="14">
        <f t="shared" si="76"/>
        <v>595.35</v>
      </c>
      <c r="E670" s="14">
        <f t="shared" si="77"/>
        <v>154.35</v>
      </c>
      <c r="F670" s="18">
        <f t="shared" si="79"/>
        <v>0.12</v>
      </c>
      <c r="G670" s="18">
        <f t="shared" si="80"/>
        <v>0.12</v>
      </c>
    </row>
    <row r="671" spans="1:7" ht="5" customHeight="1" x14ac:dyDescent="0.35">
      <c r="A671" s="7">
        <f t="shared" si="75"/>
        <v>45219</v>
      </c>
      <c r="B671" s="13">
        <f t="shared" si="78"/>
        <v>6</v>
      </c>
      <c r="C671" t="s">
        <v>45</v>
      </c>
      <c r="D671" s="14">
        <f t="shared" si="76"/>
        <v>622.65</v>
      </c>
      <c r="E671" s="14">
        <f t="shared" si="77"/>
        <v>175.35</v>
      </c>
      <c r="F671" s="18">
        <f t="shared" si="79"/>
        <v>0.08</v>
      </c>
      <c r="G671" s="18">
        <f t="shared" si="80"/>
        <v>0.08</v>
      </c>
    </row>
    <row r="672" spans="1:7" ht="5" customHeight="1" x14ac:dyDescent="0.35">
      <c r="A672" s="7">
        <f t="shared" si="75"/>
        <v>45220</v>
      </c>
      <c r="B672" s="13">
        <f t="shared" si="78"/>
        <v>7</v>
      </c>
      <c r="C672" t="s">
        <v>45</v>
      </c>
      <c r="D672" s="14">
        <f t="shared" si="76"/>
        <v>622.65</v>
      </c>
      <c r="E672" s="14">
        <f t="shared" si="77"/>
        <v>175.35</v>
      </c>
      <c r="F672" s="18">
        <f t="shared" si="79"/>
        <v>0.08</v>
      </c>
      <c r="G672" s="18">
        <f t="shared" si="80"/>
        <v>0.08</v>
      </c>
    </row>
    <row r="673" spans="1:7" ht="5" customHeight="1" x14ac:dyDescent="0.35">
      <c r="A673" s="7">
        <f t="shared" si="75"/>
        <v>45221</v>
      </c>
      <c r="B673" s="13">
        <f t="shared" si="78"/>
        <v>1</v>
      </c>
      <c r="C673" t="s">
        <v>45</v>
      </c>
      <c r="D673" s="14">
        <f t="shared" si="76"/>
        <v>595.35</v>
      </c>
      <c r="E673" s="14">
        <f t="shared" si="77"/>
        <v>154.35</v>
      </c>
      <c r="F673" s="18">
        <f t="shared" si="79"/>
        <v>0.12</v>
      </c>
      <c r="G673" s="18">
        <f t="shared" si="80"/>
        <v>0.12</v>
      </c>
    </row>
    <row r="674" spans="1:7" ht="5" customHeight="1" x14ac:dyDescent="0.35">
      <c r="A674" s="7">
        <f t="shared" si="75"/>
        <v>45222</v>
      </c>
      <c r="B674" s="13">
        <f t="shared" si="78"/>
        <v>2</v>
      </c>
      <c r="C674" t="s">
        <v>45</v>
      </c>
      <c r="D674" s="14">
        <f t="shared" si="76"/>
        <v>570.15</v>
      </c>
      <c r="E674" s="14">
        <f t="shared" si="77"/>
        <v>147</v>
      </c>
      <c r="F674" s="18">
        <f t="shared" si="79"/>
        <v>0.16</v>
      </c>
      <c r="G674" s="18">
        <f t="shared" si="80"/>
        <v>0.16</v>
      </c>
    </row>
    <row r="675" spans="1:7" ht="5" customHeight="1" x14ac:dyDescent="0.35">
      <c r="A675" s="7">
        <f t="shared" si="75"/>
        <v>45223</v>
      </c>
      <c r="B675" s="13">
        <f t="shared" si="78"/>
        <v>3</v>
      </c>
      <c r="C675" t="s">
        <v>46</v>
      </c>
      <c r="D675" s="14">
        <f t="shared" si="76"/>
        <v>616.35</v>
      </c>
      <c r="E675" s="14">
        <f t="shared" si="77"/>
        <v>168</v>
      </c>
      <c r="F675" s="18">
        <f t="shared" si="79"/>
        <v>0.09</v>
      </c>
      <c r="G675" s="18">
        <f t="shared" si="80"/>
        <v>0.09</v>
      </c>
    </row>
    <row r="676" spans="1:7" ht="5" customHeight="1" x14ac:dyDescent="0.35">
      <c r="A676" s="7">
        <f t="shared" si="75"/>
        <v>45224</v>
      </c>
      <c r="B676" s="13">
        <f t="shared" si="78"/>
        <v>4</v>
      </c>
      <c r="C676" t="s">
        <v>46</v>
      </c>
      <c r="D676" s="14">
        <f t="shared" si="76"/>
        <v>616.35</v>
      </c>
      <c r="E676" s="14">
        <f t="shared" si="77"/>
        <v>168</v>
      </c>
      <c r="F676" s="18">
        <f t="shared" si="79"/>
        <v>0.09</v>
      </c>
      <c r="G676" s="18">
        <f t="shared" si="80"/>
        <v>0.09</v>
      </c>
    </row>
    <row r="677" spans="1:7" ht="5" customHeight="1" x14ac:dyDescent="0.35">
      <c r="A677" s="7">
        <f t="shared" si="75"/>
        <v>45225</v>
      </c>
      <c r="B677" s="13">
        <f t="shared" si="78"/>
        <v>5</v>
      </c>
      <c r="C677" t="s">
        <v>46</v>
      </c>
      <c r="D677" s="14">
        <f t="shared" si="76"/>
        <v>638.4</v>
      </c>
      <c r="E677" s="14">
        <f t="shared" si="77"/>
        <v>171.15</v>
      </c>
      <c r="F677" s="18">
        <f t="shared" si="79"/>
        <v>0.06</v>
      </c>
      <c r="G677" s="18">
        <f t="shared" si="80"/>
        <v>0.06</v>
      </c>
    </row>
    <row r="678" spans="1:7" ht="5" customHeight="1" x14ac:dyDescent="0.35">
      <c r="A678" s="7">
        <f t="shared" si="75"/>
        <v>45226</v>
      </c>
      <c r="B678" s="13">
        <f t="shared" si="78"/>
        <v>6</v>
      </c>
      <c r="C678" t="s">
        <v>46</v>
      </c>
      <c r="D678" s="14">
        <f t="shared" si="76"/>
        <v>668.85</v>
      </c>
      <c r="E678" s="14">
        <f t="shared" si="77"/>
        <v>192.15</v>
      </c>
      <c r="F678" s="18">
        <f t="shared" si="79"/>
        <v>0.02</v>
      </c>
      <c r="G678" s="18">
        <f t="shared" si="80"/>
        <v>0.02</v>
      </c>
    </row>
    <row r="679" spans="1:7" ht="5" customHeight="1" x14ac:dyDescent="0.35">
      <c r="A679" s="7">
        <f t="shared" si="75"/>
        <v>45227</v>
      </c>
      <c r="B679" s="13">
        <f t="shared" si="78"/>
        <v>7</v>
      </c>
      <c r="C679" t="s">
        <v>46</v>
      </c>
      <c r="D679" s="14">
        <f t="shared" si="76"/>
        <v>668.85</v>
      </c>
      <c r="E679" s="14">
        <f t="shared" si="77"/>
        <v>192.15</v>
      </c>
      <c r="F679" s="18">
        <f t="shared" si="79"/>
        <v>0.02</v>
      </c>
      <c r="G679" s="18">
        <f t="shared" si="80"/>
        <v>0.02</v>
      </c>
    </row>
    <row r="680" spans="1:7" ht="5" customHeight="1" x14ac:dyDescent="0.35">
      <c r="A680" s="7">
        <f t="shared" si="75"/>
        <v>45228</v>
      </c>
      <c r="B680" s="13">
        <f t="shared" si="78"/>
        <v>1</v>
      </c>
      <c r="C680" t="s">
        <v>46</v>
      </c>
      <c r="D680" s="14">
        <f t="shared" si="76"/>
        <v>638.4</v>
      </c>
      <c r="E680" s="14">
        <f t="shared" si="77"/>
        <v>171.15</v>
      </c>
      <c r="F680" s="18">
        <f t="shared" si="79"/>
        <v>0.06</v>
      </c>
      <c r="G680" s="18">
        <f t="shared" si="80"/>
        <v>0.06</v>
      </c>
    </row>
    <row r="681" spans="1:7" ht="5" customHeight="1" x14ac:dyDescent="0.35">
      <c r="A681" s="7">
        <f t="shared" si="75"/>
        <v>45229</v>
      </c>
      <c r="B681" s="13">
        <f t="shared" si="78"/>
        <v>2</v>
      </c>
      <c r="C681" t="s">
        <v>46</v>
      </c>
      <c r="D681" s="14">
        <f t="shared" si="76"/>
        <v>616.35</v>
      </c>
      <c r="E681" s="14">
        <f t="shared" si="77"/>
        <v>168</v>
      </c>
      <c r="F681" s="18">
        <f t="shared" si="79"/>
        <v>0.09</v>
      </c>
      <c r="G681" s="18">
        <f t="shared" si="80"/>
        <v>0.09</v>
      </c>
    </row>
    <row r="682" spans="1:7" ht="5" customHeight="1" x14ac:dyDescent="0.35">
      <c r="A682" s="7">
        <f t="shared" si="75"/>
        <v>45230</v>
      </c>
      <c r="B682" s="13">
        <f t="shared" si="78"/>
        <v>3</v>
      </c>
      <c r="C682" t="s">
        <v>46</v>
      </c>
      <c r="D682" s="14">
        <f t="shared" si="76"/>
        <v>616.35</v>
      </c>
      <c r="E682" s="14">
        <f t="shared" si="77"/>
        <v>168</v>
      </c>
      <c r="F682" s="18">
        <f t="shared" si="79"/>
        <v>0.09</v>
      </c>
      <c r="G682" s="18">
        <f t="shared" si="80"/>
        <v>0.09</v>
      </c>
    </row>
    <row r="683" spans="1:7" ht="5" customHeight="1" x14ac:dyDescent="0.35">
      <c r="A683" s="7">
        <f t="shared" si="75"/>
        <v>45231</v>
      </c>
      <c r="B683" s="13">
        <f t="shared" si="78"/>
        <v>4</v>
      </c>
      <c r="C683" t="s">
        <v>44</v>
      </c>
      <c r="D683" s="14">
        <f t="shared" si="76"/>
        <v>525</v>
      </c>
      <c r="E683" s="14">
        <f t="shared" si="77"/>
        <v>126</v>
      </c>
      <c r="F683" s="18">
        <f t="shared" si="79"/>
        <v>0.23</v>
      </c>
      <c r="G683" s="18">
        <f t="shared" si="80"/>
        <v>0.23</v>
      </c>
    </row>
    <row r="684" spans="1:7" ht="5" customHeight="1" x14ac:dyDescent="0.35">
      <c r="A684" s="7">
        <f t="shared" ref="A684:A743" si="81">A683+1</f>
        <v>45232</v>
      </c>
      <c r="B684" s="13">
        <f t="shared" si="78"/>
        <v>5</v>
      </c>
      <c r="C684" t="s">
        <v>44</v>
      </c>
      <c r="D684" s="14">
        <f t="shared" si="76"/>
        <v>551.25</v>
      </c>
      <c r="E684" s="14">
        <f t="shared" si="77"/>
        <v>136.5</v>
      </c>
      <c r="F684" s="18">
        <f t="shared" si="79"/>
        <v>0.19</v>
      </c>
      <c r="G684" s="18">
        <f t="shared" si="80"/>
        <v>0.19</v>
      </c>
    </row>
    <row r="685" spans="1:7" ht="5" customHeight="1" x14ac:dyDescent="0.35">
      <c r="A685" s="7">
        <f t="shared" si="81"/>
        <v>45233</v>
      </c>
      <c r="B685" s="13">
        <f t="shared" si="78"/>
        <v>6</v>
      </c>
      <c r="C685" t="s">
        <v>44</v>
      </c>
      <c r="D685" s="14">
        <f t="shared" si="76"/>
        <v>577.5</v>
      </c>
      <c r="E685" s="14">
        <f t="shared" si="77"/>
        <v>157.5</v>
      </c>
      <c r="F685" s="18">
        <f t="shared" si="79"/>
        <v>0.15</v>
      </c>
      <c r="G685" s="18">
        <f t="shared" si="80"/>
        <v>0.15</v>
      </c>
    </row>
    <row r="686" spans="1:7" ht="5" customHeight="1" x14ac:dyDescent="0.35">
      <c r="A686" s="7">
        <f t="shared" si="81"/>
        <v>45234</v>
      </c>
      <c r="B686" s="13">
        <f t="shared" si="78"/>
        <v>7</v>
      </c>
      <c r="C686" t="s">
        <v>44</v>
      </c>
      <c r="D686" s="14">
        <f t="shared" si="76"/>
        <v>577.5</v>
      </c>
      <c r="E686" s="14">
        <f t="shared" si="77"/>
        <v>157.5</v>
      </c>
      <c r="F686" s="18">
        <f t="shared" si="79"/>
        <v>0.15</v>
      </c>
      <c r="G686" s="18">
        <f t="shared" si="80"/>
        <v>0.15</v>
      </c>
    </row>
    <row r="687" spans="1:7" ht="5" customHeight="1" x14ac:dyDescent="0.35">
      <c r="A687" s="7">
        <f t="shared" si="81"/>
        <v>45235</v>
      </c>
      <c r="B687" s="13">
        <f t="shared" si="78"/>
        <v>1</v>
      </c>
      <c r="C687" t="s">
        <v>44</v>
      </c>
      <c r="D687" s="14">
        <f t="shared" si="76"/>
        <v>551.25</v>
      </c>
      <c r="E687" s="14">
        <f t="shared" si="77"/>
        <v>136.5</v>
      </c>
      <c r="F687" s="18">
        <f t="shared" si="79"/>
        <v>0.19</v>
      </c>
      <c r="G687" s="18">
        <f t="shared" si="80"/>
        <v>0.19</v>
      </c>
    </row>
    <row r="688" spans="1:7" ht="5" customHeight="1" x14ac:dyDescent="0.35">
      <c r="A688" s="7">
        <f t="shared" si="81"/>
        <v>45236</v>
      </c>
      <c r="B688" s="13">
        <f t="shared" si="78"/>
        <v>2</v>
      </c>
      <c r="C688" t="s">
        <v>44</v>
      </c>
      <c r="D688" s="14">
        <f t="shared" si="76"/>
        <v>525</v>
      </c>
      <c r="E688" s="14">
        <f t="shared" si="77"/>
        <v>126</v>
      </c>
      <c r="F688" s="18">
        <f t="shared" si="79"/>
        <v>0.23</v>
      </c>
      <c r="G688" s="18">
        <f t="shared" si="80"/>
        <v>0.23</v>
      </c>
    </row>
    <row r="689" spans="1:7" ht="5" customHeight="1" x14ac:dyDescent="0.35">
      <c r="A689" s="7">
        <f t="shared" si="81"/>
        <v>45237</v>
      </c>
      <c r="B689" s="13">
        <f t="shared" si="78"/>
        <v>3</v>
      </c>
      <c r="C689" t="s">
        <v>44</v>
      </c>
      <c r="D689" s="14">
        <f t="shared" si="76"/>
        <v>525</v>
      </c>
      <c r="E689" s="14">
        <f t="shared" si="77"/>
        <v>126</v>
      </c>
      <c r="F689" s="18">
        <f t="shared" si="79"/>
        <v>0.23</v>
      </c>
      <c r="G689" s="18">
        <f t="shared" si="80"/>
        <v>0.23</v>
      </c>
    </row>
    <row r="690" spans="1:7" ht="5" customHeight="1" x14ac:dyDescent="0.35">
      <c r="A690" s="7">
        <f t="shared" si="81"/>
        <v>45238</v>
      </c>
      <c r="B690" s="13">
        <f t="shared" si="78"/>
        <v>4</v>
      </c>
      <c r="C690" t="s">
        <v>44</v>
      </c>
      <c r="D690" s="14">
        <f t="shared" si="76"/>
        <v>525</v>
      </c>
      <c r="E690" s="14">
        <f t="shared" si="77"/>
        <v>126</v>
      </c>
      <c r="F690" s="18">
        <f t="shared" si="79"/>
        <v>0.23</v>
      </c>
      <c r="G690" s="18">
        <f t="shared" si="80"/>
        <v>0.23</v>
      </c>
    </row>
    <row r="691" spans="1:7" ht="5" customHeight="1" x14ac:dyDescent="0.35">
      <c r="A691" s="7">
        <f t="shared" si="81"/>
        <v>45239</v>
      </c>
      <c r="B691" s="13">
        <f t="shared" si="78"/>
        <v>5</v>
      </c>
      <c r="C691" t="s">
        <v>44</v>
      </c>
      <c r="D691" s="14">
        <f t="shared" si="76"/>
        <v>551.25</v>
      </c>
      <c r="E691" s="14">
        <f t="shared" si="77"/>
        <v>136.5</v>
      </c>
      <c r="F691" s="18">
        <f t="shared" si="79"/>
        <v>0.19</v>
      </c>
      <c r="G691" s="18">
        <f t="shared" si="80"/>
        <v>0.19</v>
      </c>
    </row>
    <row r="692" spans="1:7" ht="5" customHeight="1" x14ac:dyDescent="0.35">
      <c r="A692" s="7">
        <f t="shared" si="81"/>
        <v>45240</v>
      </c>
      <c r="B692" s="13">
        <f t="shared" si="78"/>
        <v>6</v>
      </c>
      <c r="C692" t="s">
        <v>44</v>
      </c>
      <c r="D692" s="14">
        <f t="shared" si="76"/>
        <v>577.5</v>
      </c>
      <c r="E692" s="14">
        <f t="shared" si="77"/>
        <v>157.5</v>
      </c>
      <c r="F692" s="18">
        <f t="shared" si="79"/>
        <v>0.15</v>
      </c>
      <c r="G692" s="18">
        <f t="shared" si="80"/>
        <v>0.15</v>
      </c>
    </row>
    <row r="693" spans="1:7" ht="5" customHeight="1" x14ac:dyDescent="0.35">
      <c r="A693" s="7">
        <f t="shared" si="81"/>
        <v>45241</v>
      </c>
      <c r="B693" s="13">
        <f t="shared" si="78"/>
        <v>7</v>
      </c>
      <c r="C693" t="s">
        <v>44</v>
      </c>
      <c r="D693" s="14">
        <f t="shared" si="76"/>
        <v>577.5</v>
      </c>
      <c r="E693" s="14">
        <f t="shared" si="77"/>
        <v>157.5</v>
      </c>
      <c r="F693" s="18">
        <f t="shared" si="79"/>
        <v>0.15</v>
      </c>
      <c r="G693" s="18">
        <f t="shared" si="80"/>
        <v>0.15</v>
      </c>
    </row>
    <row r="694" spans="1:7" ht="5" customHeight="1" x14ac:dyDescent="0.35">
      <c r="A694" s="7">
        <f t="shared" si="81"/>
        <v>45242</v>
      </c>
      <c r="B694" s="13">
        <f t="shared" si="78"/>
        <v>1</v>
      </c>
      <c r="C694" t="s">
        <v>44</v>
      </c>
      <c r="D694" s="14">
        <f t="shared" si="76"/>
        <v>551.25</v>
      </c>
      <c r="E694" s="14">
        <f t="shared" si="77"/>
        <v>136.5</v>
      </c>
      <c r="F694" s="18">
        <f t="shared" si="79"/>
        <v>0.19</v>
      </c>
      <c r="G694" s="18">
        <f t="shared" si="80"/>
        <v>0.19</v>
      </c>
    </row>
    <row r="695" spans="1:7" ht="5" customHeight="1" x14ac:dyDescent="0.35">
      <c r="A695" s="7">
        <f t="shared" si="81"/>
        <v>45243</v>
      </c>
      <c r="B695" s="13">
        <f t="shared" si="78"/>
        <v>2</v>
      </c>
      <c r="C695" t="s">
        <v>44</v>
      </c>
      <c r="D695" s="14">
        <f t="shared" si="76"/>
        <v>525</v>
      </c>
      <c r="E695" s="14">
        <f t="shared" si="77"/>
        <v>126</v>
      </c>
      <c r="F695" s="18">
        <f t="shared" si="79"/>
        <v>0.23</v>
      </c>
      <c r="G695" s="18">
        <f t="shared" si="80"/>
        <v>0.23</v>
      </c>
    </row>
    <row r="696" spans="1:7" ht="5" customHeight="1" x14ac:dyDescent="0.35">
      <c r="A696" s="7">
        <f t="shared" si="81"/>
        <v>45244</v>
      </c>
      <c r="B696" s="13">
        <f t="shared" si="78"/>
        <v>3</v>
      </c>
      <c r="C696" t="s">
        <v>44</v>
      </c>
      <c r="D696" s="14">
        <f t="shared" si="76"/>
        <v>525</v>
      </c>
      <c r="E696" s="14">
        <f t="shared" si="77"/>
        <v>126</v>
      </c>
      <c r="F696" s="18">
        <f t="shared" si="79"/>
        <v>0.23</v>
      </c>
      <c r="G696" s="18">
        <f t="shared" si="80"/>
        <v>0.23</v>
      </c>
    </row>
    <row r="697" spans="1:7" ht="5" customHeight="1" x14ac:dyDescent="0.35">
      <c r="A697" s="7">
        <f t="shared" si="81"/>
        <v>45245</v>
      </c>
      <c r="B697" s="13">
        <f t="shared" si="78"/>
        <v>4</v>
      </c>
      <c r="C697" t="s">
        <v>44</v>
      </c>
      <c r="D697" s="14">
        <f t="shared" si="76"/>
        <v>525</v>
      </c>
      <c r="E697" s="14">
        <f t="shared" si="77"/>
        <v>126</v>
      </c>
      <c r="F697" s="18">
        <f t="shared" si="79"/>
        <v>0.23</v>
      </c>
      <c r="G697" s="18">
        <f t="shared" si="80"/>
        <v>0.23</v>
      </c>
    </row>
    <row r="698" spans="1:7" ht="5" customHeight="1" x14ac:dyDescent="0.35">
      <c r="A698" s="7">
        <f t="shared" si="81"/>
        <v>45246</v>
      </c>
      <c r="B698" s="13">
        <f t="shared" si="78"/>
        <v>5</v>
      </c>
      <c r="C698" t="s">
        <v>44</v>
      </c>
      <c r="D698" s="14">
        <f t="shared" si="76"/>
        <v>551.25</v>
      </c>
      <c r="E698" s="14">
        <f t="shared" si="77"/>
        <v>136.5</v>
      </c>
      <c r="F698" s="18">
        <f t="shared" si="79"/>
        <v>0.19</v>
      </c>
      <c r="G698" s="18">
        <f t="shared" si="80"/>
        <v>0.19</v>
      </c>
    </row>
    <row r="699" spans="1:7" ht="5" customHeight="1" x14ac:dyDescent="0.35">
      <c r="A699" s="7">
        <f t="shared" si="81"/>
        <v>45247</v>
      </c>
      <c r="B699" s="13">
        <f t="shared" si="78"/>
        <v>6</v>
      </c>
      <c r="C699" t="s">
        <v>44</v>
      </c>
      <c r="D699" s="14">
        <f t="shared" si="76"/>
        <v>577.5</v>
      </c>
      <c r="E699" s="14">
        <f t="shared" si="77"/>
        <v>157.5</v>
      </c>
      <c r="F699" s="18">
        <f t="shared" si="79"/>
        <v>0.15</v>
      </c>
      <c r="G699" s="18">
        <f t="shared" si="80"/>
        <v>0.15</v>
      </c>
    </row>
    <row r="700" spans="1:7" ht="5" customHeight="1" x14ac:dyDescent="0.35">
      <c r="A700" s="7">
        <f t="shared" si="81"/>
        <v>45248</v>
      </c>
      <c r="B700" s="13">
        <f t="shared" si="78"/>
        <v>7</v>
      </c>
      <c r="C700" t="s">
        <v>44</v>
      </c>
      <c r="D700" s="14">
        <f t="shared" ref="D700:D743" si="82">1.05*(IF(B700=1,VLOOKUP(C700,$B$5:$I$8,8),IF(B700=2,VLOOKUP(C700,$B$5:$I$8,2),IF(B700=3,VLOOKUP(C700,$B$5:$I$8,3),IF(B700=4,VLOOKUP(C700,$B$5:$I$8,4),IF(B700=5,VLOOKUP(C700,$B$5:$I$8,5),IF(B700=6,VLOOKUP(C700,$B$5:$I$8,6),IF(B700=7,VLOOKUP(C700,$B$5:$I$8,7),0))))))))</f>
        <v>577.5</v>
      </c>
      <c r="E700" s="14">
        <f t="shared" ref="E700:E743" si="83">1.05*(IF(B700=1,VLOOKUP(C700,$J$5:$Q$8,8),IF(B700=2,VLOOKUP(C700,$J$5:$Q$8,2),IF(B700=3,VLOOKUP(C700,$J$5:$Q$8,3),IF(B700=4,VLOOKUP(C700,$J$5:$Q$8,4),IF(B700=5,VLOOKUP(C700,$J$5:$Q$8,5),IF(B700=6,VLOOKUP(C700,$J$5:$Q$8,6),IF(B700=7,VLOOKUP(C700,$J$5:$Q$8,7),0))))))))</f>
        <v>157.5</v>
      </c>
      <c r="F700" s="18">
        <f t="shared" si="79"/>
        <v>0.15</v>
      </c>
      <c r="G700" s="18">
        <f t="shared" si="80"/>
        <v>0.15</v>
      </c>
    </row>
    <row r="701" spans="1:7" ht="5" customHeight="1" x14ac:dyDescent="0.35">
      <c r="A701" s="7">
        <f t="shared" si="81"/>
        <v>45249</v>
      </c>
      <c r="B701" s="13">
        <f t="shared" si="78"/>
        <v>1</v>
      </c>
      <c r="C701" t="s">
        <v>44</v>
      </c>
      <c r="D701" s="14">
        <f t="shared" si="82"/>
        <v>551.25</v>
      </c>
      <c r="E701" s="14">
        <f t="shared" si="83"/>
        <v>136.5</v>
      </c>
      <c r="F701" s="18">
        <f t="shared" si="79"/>
        <v>0.19</v>
      </c>
      <c r="G701" s="18">
        <f t="shared" si="80"/>
        <v>0.19</v>
      </c>
    </row>
    <row r="702" spans="1:7" ht="5" customHeight="1" x14ac:dyDescent="0.35">
      <c r="A702" s="7">
        <f t="shared" si="81"/>
        <v>45250</v>
      </c>
      <c r="B702" s="13">
        <f t="shared" si="78"/>
        <v>2</v>
      </c>
      <c r="C702" t="s">
        <v>44</v>
      </c>
      <c r="D702" s="14">
        <f t="shared" si="82"/>
        <v>525</v>
      </c>
      <c r="E702" s="14">
        <f t="shared" si="83"/>
        <v>126</v>
      </c>
      <c r="F702" s="18">
        <f t="shared" si="79"/>
        <v>0.23</v>
      </c>
      <c r="G702" s="18">
        <f t="shared" si="80"/>
        <v>0.23</v>
      </c>
    </row>
    <row r="703" spans="1:7" ht="5" customHeight="1" x14ac:dyDescent="0.35">
      <c r="A703" s="7">
        <f t="shared" si="81"/>
        <v>45251</v>
      </c>
      <c r="B703" s="13">
        <f t="shared" si="78"/>
        <v>3</v>
      </c>
      <c r="C703" t="s">
        <v>44</v>
      </c>
      <c r="D703" s="14">
        <f t="shared" si="82"/>
        <v>525</v>
      </c>
      <c r="E703" s="14">
        <f t="shared" si="83"/>
        <v>126</v>
      </c>
      <c r="F703" s="18">
        <f t="shared" si="79"/>
        <v>0.23</v>
      </c>
      <c r="G703" s="18">
        <f t="shared" si="80"/>
        <v>0.23</v>
      </c>
    </row>
    <row r="704" spans="1:7" ht="5" customHeight="1" x14ac:dyDescent="0.35">
      <c r="A704" s="7">
        <f t="shared" si="81"/>
        <v>45252</v>
      </c>
      <c r="B704" s="13">
        <f t="shared" si="78"/>
        <v>4</v>
      </c>
      <c r="C704" t="s">
        <v>44</v>
      </c>
      <c r="D704" s="14">
        <f t="shared" si="82"/>
        <v>525</v>
      </c>
      <c r="E704" s="14">
        <f t="shared" si="83"/>
        <v>126</v>
      </c>
      <c r="F704" s="18">
        <f t="shared" si="79"/>
        <v>0.23</v>
      </c>
      <c r="G704" s="18">
        <f t="shared" si="80"/>
        <v>0.23</v>
      </c>
    </row>
    <row r="705" spans="1:7" ht="5" customHeight="1" x14ac:dyDescent="0.35">
      <c r="A705" s="7">
        <f t="shared" si="81"/>
        <v>45253</v>
      </c>
      <c r="B705" s="13">
        <f t="shared" si="78"/>
        <v>5</v>
      </c>
      <c r="C705" t="s">
        <v>44</v>
      </c>
      <c r="D705" s="14">
        <f t="shared" si="82"/>
        <v>551.25</v>
      </c>
      <c r="E705" s="14">
        <f t="shared" si="83"/>
        <v>136.5</v>
      </c>
      <c r="F705" s="18">
        <f t="shared" si="79"/>
        <v>0.19</v>
      </c>
      <c r="G705" s="18">
        <f t="shared" si="80"/>
        <v>0.19</v>
      </c>
    </row>
    <row r="706" spans="1:7" ht="5" customHeight="1" x14ac:dyDescent="0.35">
      <c r="A706" s="7">
        <f t="shared" si="81"/>
        <v>45254</v>
      </c>
      <c r="B706" s="13">
        <f t="shared" si="78"/>
        <v>6</v>
      </c>
      <c r="C706" t="s">
        <v>44</v>
      </c>
      <c r="D706" s="14">
        <f t="shared" si="82"/>
        <v>577.5</v>
      </c>
      <c r="E706" s="14">
        <f t="shared" si="83"/>
        <v>157.5</v>
      </c>
      <c r="F706" s="18">
        <f t="shared" si="79"/>
        <v>0.15</v>
      </c>
      <c r="G706" s="18">
        <f t="shared" si="80"/>
        <v>0.15</v>
      </c>
    </row>
    <row r="707" spans="1:7" ht="5" customHeight="1" x14ac:dyDescent="0.35">
      <c r="A707" s="7">
        <f t="shared" si="81"/>
        <v>45255</v>
      </c>
      <c r="B707" s="13">
        <f t="shared" si="78"/>
        <v>7</v>
      </c>
      <c r="C707" t="s">
        <v>44</v>
      </c>
      <c r="D707" s="14">
        <f t="shared" si="82"/>
        <v>577.5</v>
      </c>
      <c r="E707" s="14">
        <f t="shared" si="83"/>
        <v>157.5</v>
      </c>
      <c r="F707" s="18">
        <f t="shared" si="79"/>
        <v>0.15</v>
      </c>
      <c r="G707" s="18">
        <f t="shared" si="80"/>
        <v>0.15</v>
      </c>
    </row>
    <row r="708" spans="1:7" ht="5" customHeight="1" x14ac:dyDescent="0.35">
      <c r="A708" s="7">
        <f t="shared" si="81"/>
        <v>45256</v>
      </c>
      <c r="B708" s="13">
        <f t="shared" si="78"/>
        <v>1</v>
      </c>
      <c r="C708" t="s">
        <v>44</v>
      </c>
      <c r="D708" s="14">
        <f t="shared" si="82"/>
        <v>551.25</v>
      </c>
      <c r="E708" s="14">
        <f t="shared" si="83"/>
        <v>136.5</v>
      </c>
      <c r="F708" s="18">
        <f t="shared" si="79"/>
        <v>0.19</v>
      </c>
      <c r="G708" s="18">
        <f t="shared" si="80"/>
        <v>0.19</v>
      </c>
    </row>
    <row r="709" spans="1:7" ht="5" customHeight="1" x14ac:dyDescent="0.35">
      <c r="A709" s="7">
        <f t="shared" si="81"/>
        <v>45257</v>
      </c>
      <c r="B709" s="13">
        <f t="shared" si="78"/>
        <v>2</v>
      </c>
      <c r="C709" t="s">
        <v>44</v>
      </c>
      <c r="D709" s="14">
        <f t="shared" si="82"/>
        <v>525</v>
      </c>
      <c r="E709" s="14">
        <f t="shared" si="83"/>
        <v>126</v>
      </c>
      <c r="F709" s="18">
        <f t="shared" si="79"/>
        <v>0.23</v>
      </c>
      <c r="G709" s="18">
        <f t="shared" si="80"/>
        <v>0.23</v>
      </c>
    </row>
    <row r="710" spans="1:7" ht="5" customHeight="1" x14ac:dyDescent="0.35">
      <c r="A710" s="7">
        <f t="shared" si="81"/>
        <v>45258</v>
      </c>
      <c r="B710" s="13">
        <f t="shared" si="78"/>
        <v>3</v>
      </c>
      <c r="C710" t="s">
        <v>44</v>
      </c>
      <c r="D710" s="14">
        <f t="shared" si="82"/>
        <v>525</v>
      </c>
      <c r="E710" s="14">
        <f t="shared" si="83"/>
        <v>126</v>
      </c>
      <c r="F710" s="18">
        <f t="shared" si="79"/>
        <v>0.23</v>
      </c>
      <c r="G710" s="18">
        <f t="shared" si="80"/>
        <v>0.23</v>
      </c>
    </row>
    <row r="711" spans="1:7" ht="5" customHeight="1" x14ac:dyDescent="0.35">
      <c r="A711" s="7">
        <f t="shared" si="81"/>
        <v>45259</v>
      </c>
      <c r="B711" s="13">
        <f t="shared" si="78"/>
        <v>4</v>
      </c>
      <c r="C711" t="s">
        <v>44</v>
      </c>
      <c r="D711" s="14">
        <f t="shared" si="82"/>
        <v>525</v>
      </c>
      <c r="E711" s="14">
        <f t="shared" si="83"/>
        <v>126</v>
      </c>
      <c r="F711" s="18">
        <f t="shared" si="79"/>
        <v>0.23</v>
      </c>
      <c r="G711" s="18">
        <f t="shared" si="80"/>
        <v>0.23</v>
      </c>
    </row>
    <row r="712" spans="1:7" ht="5" customHeight="1" x14ac:dyDescent="0.35">
      <c r="A712" s="7">
        <f t="shared" si="81"/>
        <v>45260</v>
      </c>
      <c r="B712" s="13">
        <f t="shared" si="78"/>
        <v>5</v>
      </c>
      <c r="C712" t="s">
        <v>44</v>
      </c>
      <c r="D712" s="14">
        <f t="shared" si="82"/>
        <v>551.25</v>
      </c>
      <c r="E712" s="14">
        <f t="shared" si="83"/>
        <v>136.5</v>
      </c>
      <c r="F712" s="18">
        <f t="shared" si="79"/>
        <v>0.19</v>
      </c>
      <c r="G712" s="18">
        <f t="shared" si="80"/>
        <v>0.19</v>
      </c>
    </row>
    <row r="713" spans="1:7" ht="5" customHeight="1" x14ac:dyDescent="0.35">
      <c r="A713" s="7">
        <f t="shared" si="81"/>
        <v>45261</v>
      </c>
      <c r="B713" s="13">
        <f t="shared" si="78"/>
        <v>6</v>
      </c>
      <c r="C713" t="s">
        <v>44</v>
      </c>
      <c r="D713" s="14">
        <f t="shared" si="82"/>
        <v>577.5</v>
      </c>
      <c r="E713" s="14">
        <f t="shared" si="83"/>
        <v>157.5</v>
      </c>
      <c r="F713" s="18">
        <f t="shared" si="79"/>
        <v>0.15</v>
      </c>
      <c r="G713" s="18">
        <f t="shared" si="80"/>
        <v>0.15</v>
      </c>
    </row>
    <row r="714" spans="1:7" ht="5" customHeight="1" x14ac:dyDescent="0.35">
      <c r="A714" s="7">
        <f t="shared" si="81"/>
        <v>45262</v>
      </c>
      <c r="B714" s="13">
        <f t="shared" si="78"/>
        <v>7</v>
      </c>
      <c r="C714" t="s">
        <v>44</v>
      </c>
      <c r="D714" s="14">
        <f t="shared" si="82"/>
        <v>577.5</v>
      </c>
      <c r="E714" s="14">
        <f t="shared" si="83"/>
        <v>157.5</v>
      </c>
      <c r="F714" s="18">
        <f t="shared" si="79"/>
        <v>0.15</v>
      </c>
      <c r="G714" s="18">
        <f t="shared" si="80"/>
        <v>0.15</v>
      </c>
    </row>
    <row r="715" spans="1:7" ht="5" customHeight="1" x14ac:dyDescent="0.35">
      <c r="A715" s="7">
        <f t="shared" si="81"/>
        <v>45263</v>
      </c>
      <c r="B715" s="13">
        <f t="shared" si="78"/>
        <v>1</v>
      </c>
      <c r="C715" t="s">
        <v>44</v>
      </c>
      <c r="D715" s="14">
        <f t="shared" si="82"/>
        <v>551.25</v>
      </c>
      <c r="E715" s="14">
        <f t="shared" si="83"/>
        <v>136.5</v>
      </c>
      <c r="F715" s="18">
        <f t="shared" si="79"/>
        <v>0.19</v>
      </c>
      <c r="G715" s="18">
        <f t="shared" si="80"/>
        <v>0.19</v>
      </c>
    </row>
    <row r="716" spans="1:7" ht="5" customHeight="1" x14ac:dyDescent="0.35">
      <c r="A716" s="7">
        <f t="shared" si="81"/>
        <v>45264</v>
      </c>
      <c r="B716" s="13">
        <f t="shared" si="78"/>
        <v>2</v>
      </c>
      <c r="C716" t="s">
        <v>44</v>
      </c>
      <c r="D716" s="14">
        <f t="shared" si="82"/>
        <v>525</v>
      </c>
      <c r="E716" s="14">
        <f t="shared" si="83"/>
        <v>126</v>
      </c>
      <c r="F716" s="18">
        <f t="shared" si="79"/>
        <v>0.23</v>
      </c>
      <c r="G716" s="18">
        <f t="shared" si="80"/>
        <v>0.23</v>
      </c>
    </row>
    <row r="717" spans="1:7" ht="5" customHeight="1" x14ac:dyDescent="0.35">
      <c r="A717" s="7">
        <f t="shared" si="81"/>
        <v>45265</v>
      </c>
      <c r="B717" s="13">
        <f t="shared" si="78"/>
        <v>3</v>
      </c>
      <c r="C717" t="s">
        <v>44</v>
      </c>
      <c r="D717" s="14">
        <f t="shared" si="82"/>
        <v>525</v>
      </c>
      <c r="E717" s="14">
        <f t="shared" si="83"/>
        <v>126</v>
      </c>
      <c r="F717" s="18">
        <f t="shared" si="79"/>
        <v>0.23</v>
      </c>
      <c r="G717" s="18">
        <f t="shared" si="80"/>
        <v>0.23</v>
      </c>
    </row>
    <row r="718" spans="1:7" ht="5" customHeight="1" x14ac:dyDescent="0.35">
      <c r="A718" s="7">
        <f t="shared" si="81"/>
        <v>45266</v>
      </c>
      <c r="B718" s="13">
        <f t="shared" si="78"/>
        <v>4</v>
      </c>
      <c r="C718" t="s">
        <v>44</v>
      </c>
      <c r="D718" s="14">
        <f t="shared" si="82"/>
        <v>525</v>
      </c>
      <c r="E718" s="14">
        <f t="shared" si="83"/>
        <v>126</v>
      </c>
      <c r="F718" s="18">
        <f t="shared" si="79"/>
        <v>0.23</v>
      </c>
      <c r="G718" s="18">
        <f t="shared" si="80"/>
        <v>0.23</v>
      </c>
    </row>
    <row r="719" spans="1:7" ht="5" customHeight="1" x14ac:dyDescent="0.35">
      <c r="A719" s="7">
        <f t="shared" si="81"/>
        <v>45267</v>
      </c>
      <c r="B719" s="13">
        <f t="shared" ref="B719:B743" si="84">WEEKDAY(A719)</f>
        <v>5</v>
      </c>
      <c r="C719" t="s">
        <v>44</v>
      </c>
      <c r="D719" s="14">
        <f t="shared" si="82"/>
        <v>551.25</v>
      </c>
      <c r="E719" s="14">
        <f t="shared" si="83"/>
        <v>136.5</v>
      </c>
      <c r="F719" s="18">
        <f t="shared" ref="F719:F743" si="85">ROUND(1-(D719/$F$12),2)</f>
        <v>0.19</v>
      </c>
      <c r="G719" s="18">
        <f t="shared" ref="G719:G743" si="86">F719</f>
        <v>0.19</v>
      </c>
    </row>
    <row r="720" spans="1:7" ht="5" customHeight="1" x14ac:dyDescent="0.35">
      <c r="A720" s="7">
        <f t="shared" si="81"/>
        <v>45268</v>
      </c>
      <c r="B720" s="13">
        <f t="shared" si="84"/>
        <v>6</v>
      </c>
      <c r="C720" t="s">
        <v>44</v>
      </c>
      <c r="D720" s="14">
        <f t="shared" si="82"/>
        <v>577.5</v>
      </c>
      <c r="E720" s="14">
        <f t="shared" si="83"/>
        <v>157.5</v>
      </c>
      <c r="F720" s="18">
        <f t="shared" si="85"/>
        <v>0.15</v>
      </c>
      <c r="G720" s="18">
        <f t="shared" si="86"/>
        <v>0.15</v>
      </c>
    </row>
    <row r="721" spans="1:7" ht="5" customHeight="1" x14ac:dyDescent="0.35">
      <c r="A721" s="7">
        <f t="shared" si="81"/>
        <v>45269</v>
      </c>
      <c r="B721" s="13">
        <f t="shared" si="84"/>
        <v>7</v>
      </c>
      <c r="C721" t="s">
        <v>44</v>
      </c>
      <c r="D721" s="14">
        <f t="shared" si="82"/>
        <v>577.5</v>
      </c>
      <c r="E721" s="14">
        <f t="shared" si="83"/>
        <v>157.5</v>
      </c>
      <c r="F721" s="18">
        <f t="shared" si="85"/>
        <v>0.15</v>
      </c>
      <c r="G721" s="18">
        <f t="shared" si="86"/>
        <v>0.15</v>
      </c>
    </row>
    <row r="722" spans="1:7" ht="5" customHeight="1" x14ac:dyDescent="0.35">
      <c r="A722" s="7">
        <f t="shared" si="81"/>
        <v>45270</v>
      </c>
      <c r="B722" s="13">
        <f t="shared" si="84"/>
        <v>1</v>
      </c>
      <c r="C722" t="s">
        <v>44</v>
      </c>
      <c r="D722" s="14">
        <f t="shared" si="82"/>
        <v>551.25</v>
      </c>
      <c r="E722" s="14">
        <f t="shared" si="83"/>
        <v>136.5</v>
      </c>
      <c r="F722" s="18">
        <f t="shared" si="85"/>
        <v>0.19</v>
      </c>
      <c r="G722" s="18">
        <f t="shared" si="86"/>
        <v>0.19</v>
      </c>
    </row>
    <row r="723" spans="1:7" ht="5" customHeight="1" x14ac:dyDescent="0.35">
      <c r="A723" s="7">
        <f t="shared" si="81"/>
        <v>45271</v>
      </c>
      <c r="B723" s="13">
        <f t="shared" si="84"/>
        <v>2</v>
      </c>
      <c r="C723" t="s">
        <v>44</v>
      </c>
      <c r="D723" s="14">
        <f t="shared" si="82"/>
        <v>525</v>
      </c>
      <c r="E723" s="14">
        <f t="shared" si="83"/>
        <v>126</v>
      </c>
      <c r="F723" s="18">
        <f t="shared" si="85"/>
        <v>0.23</v>
      </c>
      <c r="G723" s="18">
        <f t="shared" si="86"/>
        <v>0.23</v>
      </c>
    </row>
    <row r="724" spans="1:7" ht="5" customHeight="1" x14ac:dyDescent="0.35">
      <c r="A724" s="7">
        <f t="shared" si="81"/>
        <v>45272</v>
      </c>
      <c r="B724" s="13">
        <f t="shared" si="84"/>
        <v>3</v>
      </c>
      <c r="C724" t="s">
        <v>44</v>
      </c>
      <c r="D724" s="14">
        <f t="shared" si="82"/>
        <v>525</v>
      </c>
      <c r="E724" s="14">
        <f t="shared" si="83"/>
        <v>126</v>
      </c>
      <c r="F724" s="18">
        <f t="shared" si="85"/>
        <v>0.23</v>
      </c>
      <c r="G724" s="18">
        <f t="shared" si="86"/>
        <v>0.23</v>
      </c>
    </row>
    <row r="725" spans="1:7" ht="5" customHeight="1" x14ac:dyDescent="0.35">
      <c r="A725" s="7">
        <f t="shared" si="81"/>
        <v>45273</v>
      </c>
      <c r="B725" s="13">
        <f t="shared" si="84"/>
        <v>4</v>
      </c>
      <c r="C725" t="s">
        <v>44</v>
      </c>
      <c r="D725" s="14">
        <f t="shared" si="82"/>
        <v>525</v>
      </c>
      <c r="E725" s="14">
        <f t="shared" si="83"/>
        <v>126</v>
      </c>
      <c r="F725" s="18">
        <f t="shared" si="85"/>
        <v>0.23</v>
      </c>
      <c r="G725" s="18">
        <f t="shared" si="86"/>
        <v>0.23</v>
      </c>
    </row>
    <row r="726" spans="1:7" ht="5" customHeight="1" x14ac:dyDescent="0.35">
      <c r="A726" s="7">
        <f t="shared" si="81"/>
        <v>45274</v>
      </c>
      <c r="B726" s="13">
        <f t="shared" si="84"/>
        <v>5</v>
      </c>
      <c r="C726" t="s">
        <v>44</v>
      </c>
      <c r="D726" s="14">
        <f t="shared" si="82"/>
        <v>551.25</v>
      </c>
      <c r="E726" s="14">
        <f t="shared" si="83"/>
        <v>136.5</v>
      </c>
      <c r="F726" s="18">
        <f t="shared" si="85"/>
        <v>0.19</v>
      </c>
      <c r="G726" s="18">
        <f t="shared" si="86"/>
        <v>0.19</v>
      </c>
    </row>
    <row r="727" spans="1:7" ht="5" customHeight="1" x14ac:dyDescent="0.35">
      <c r="A727" s="7">
        <f t="shared" si="81"/>
        <v>45275</v>
      </c>
      <c r="B727" s="13">
        <f t="shared" si="84"/>
        <v>6</v>
      </c>
      <c r="C727" t="s">
        <v>44</v>
      </c>
      <c r="D727" s="14">
        <f t="shared" si="82"/>
        <v>577.5</v>
      </c>
      <c r="E727" s="14">
        <f t="shared" si="83"/>
        <v>157.5</v>
      </c>
      <c r="F727" s="18">
        <f t="shared" si="85"/>
        <v>0.15</v>
      </c>
      <c r="G727" s="18">
        <f t="shared" si="86"/>
        <v>0.15</v>
      </c>
    </row>
    <row r="728" spans="1:7" ht="5" customHeight="1" x14ac:dyDescent="0.35">
      <c r="A728" s="7">
        <f t="shared" si="81"/>
        <v>45276</v>
      </c>
      <c r="B728" s="13">
        <f t="shared" si="84"/>
        <v>7</v>
      </c>
      <c r="C728" t="s">
        <v>44</v>
      </c>
      <c r="D728" s="14">
        <f t="shared" si="82"/>
        <v>577.5</v>
      </c>
      <c r="E728" s="14">
        <f t="shared" si="83"/>
        <v>157.5</v>
      </c>
      <c r="F728" s="18">
        <f t="shared" si="85"/>
        <v>0.15</v>
      </c>
      <c r="G728" s="18">
        <f t="shared" si="86"/>
        <v>0.15</v>
      </c>
    </row>
    <row r="729" spans="1:7" ht="5" customHeight="1" x14ac:dyDescent="0.35">
      <c r="A729" s="7">
        <f t="shared" si="81"/>
        <v>45277</v>
      </c>
      <c r="B729" s="13">
        <f t="shared" si="84"/>
        <v>1</v>
      </c>
      <c r="C729" t="s">
        <v>44</v>
      </c>
      <c r="D729" s="14">
        <f t="shared" si="82"/>
        <v>551.25</v>
      </c>
      <c r="E729" s="14">
        <f t="shared" si="83"/>
        <v>136.5</v>
      </c>
      <c r="F729" s="18">
        <f t="shared" si="85"/>
        <v>0.19</v>
      </c>
      <c r="G729" s="18">
        <f t="shared" si="86"/>
        <v>0.19</v>
      </c>
    </row>
    <row r="730" spans="1:7" ht="5" customHeight="1" x14ac:dyDescent="0.35">
      <c r="A730" s="7">
        <f t="shared" si="81"/>
        <v>45278</v>
      </c>
      <c r="B730" s="13">
        <f t="shared" si="84"/>
        <v>2</v>
      </c>
      <c r="C730" t="s">
        <v>44</v>
      </c>
      <c r="D730" s="14">
        <f t="shared" si="82"/>
        <v>525</v>
      </c>
      <c r="E730" s="14">
        <f t="shared" si="83"/>
        <v>126</v>
      </c>
      <c r="F730" s="18">
        <f t="shared" si="85"/>
        <v>0.23</v>
      </c>
      <c r="G730" s="18">
        <f t="shared" si="86"/>
        <v>0.23</v>
      </c>
    </row>
    <row r="731" spans="1:7" ht="5" customHeight="1" x14ac:dyDescent="0.35">
      <c r="A731" s="7">
        <f t="shared" si="81"/>
        <v>45279</v>
      </c>
      <c r="B731" s="13">
        <f t="shared" si="84"/>
        <v>3</v>
      </c>
      <c r="C731" t="s">
        <v>43</v>
      </c>
      <c r="D731" s="14">
        <f t="shared" si="82"/>
        <v>661.5</v>
      </c>
      <c r="E731" s="14">
        <f t="shared" si="83"/>
        <v>189</v>
      </c>
      <c r="F731" s="18">
        <f t="shared" si="85"/>
        <v>0.03</v>
      </c>
      <c r="G731" s="18">
        <f t="shared" si="86"/>
        <v>0.03</v>
      </c>
    </row>
    <row r="732" spans="1:7" ht="5" customHeight="1" x14ac:dyDescent="0.35">
      <c r="A732" s="7">
        <f t="shared" si="81"/>
        <v>45280</v>
      </c>
      <c r="B732" s="13">
        <f t="shared" si="84"/>
        <v>4</v>
      </c>
      <c r="C732" t="s">
        <v>43</v>
      </c>
      <c r="D732" s="14">
        <f t="shared" si="82"/>
        <v>661.5</v>
      </c>
      <c r="E732" s="14">
        <f t="shared" si="83"/>
        <v>189</v>
      </c>
      <c r="F732" s="18">
        <f t="shared" si="85"/>
        <v>0.03</v>
      </c>
      <c r="G732" s="18">
        <f t="shared" si="86"/>
        <v>0.03</v>
      </c>
    </row>
    <row r="733" spans="1:7" ht="5" customHeight="1" x14ac:dyDescent="0.35">
      <c r="A733" s="7">
        <f t="shared" si="81"/>
        <v>45281</v>
      </c>
      <c r="B733" s="13">
        <f t="shared" si="84"/>
        <v>5</v>
      </c>
      <c r="C733" t="s">
        <v>43</v>
      </c>
      <c r="D733" s="14">
        <f t="shared" si="82"/>
        <v>682.5</v>
      </c>
      <c r="E733" s="14">
        <f t="shared" si="83"/>
        <v>189</v>
      </c>
      <c r="F733" s="18">
        <f t="shared" si="85"/>
        <v>0</v>
      </c>
      <c r="G733" s="18">
        <f t="shared" si="86"/>
        <v>0</v>
      </c>
    </row>
    <row r="734" spans="1:7" ht="5" customHeight="1" x14ac:dyDescent="0.35">
      <c r="A734" s="7">
        <f t="shared" si="81"/>
        <v>45282</v>
      </c>
      <c r="B734" s="13">
        <f t="shared" si="84"/>
        <v>6</v>
      </c>
      <c r="C734" t="s">
        <v>43</v>
      </c>
      <c r="D734" s="14">
        <f t="shared" si="82"/>
        <v>714</v>
      </c>
      <c r="E734" s="14">
        <f t="shared" si="83"/>
        <v>210</v>
      </c>
      <c r="F734" s="18">
        <f t="shared" si="85"/>
        <v>-0.05</v>
      </c>
      <c r="G734" s="18">
        <f t="shared" si="86"/>
        <v>-0.05</v>
      </c>
    </row>
    <row r="735" spans="1:7" ht="5" customHeight="1" x14ac:dyDescent="0.35">
      <c r="A735" s="7">
        <f t="shared" si="81"/>
        <v>45283</v>
      </c>
      <c r="B735" s="13">
        <f t="shared" si="84"/>
        <v>7</v>
      </c>
      <c r="C735" t="s">
        <v>43</v>
      </c>
      <c r="D735" s="14">
        <f t="shared" si="82"/>
        <v>714</v>
      </c>
      <c r="E735" s="14">
        <f t="shared" si="83"/>
        <v>210</v>
      </c>
      <c r="F735" s="18">
        <f t="shared" si="85"/>
        <v>-0.05</v>
      </c>
      <c r="G735" s="18">
        <f t="shared" si="86"/>
        <v>-0.05</v>
      </c>
    </row>
    <row r="736" spans="1:7" ht="5" customHeight="1" x14ac:dyDescent="0.35">
      <c r="A736" s="7">
        <f t="shared" si="81"/>
        <v>45284</v>
      </c>
      <c r="B736" s="13">
        <f t="shared" si="84"/>
        <v>1</v>
      </c>
      <c r="C736" t="s">
        <v>43</v>
      </c>
      <c r="D736" s="14">
        <f t="shared" si="82"/>
        <v>682.5</v>
      </c>
      <c r="E736" s="14">
        <f t="shared" si="83"/>
        <v>189</v>
      </c>
      <c r="F736" s="18">
        <f t="shared" si="85"/>
        <v>0</v>
      </c>
      <c r="G736" s="18">
        <f t="shared" si="86"/>
        <v>0</v>
      </c>
    </row>
    <row r="737" spans="1:7" ht="5" customHeight="1" x14ac:dyDescent="0.35">
      <c r="A737" s="7">
        <f t="shared" si="81"/>
        <v>45285</v>
      </c>
      <c r="B737" s="13">
        <f t="shared" si="84"/>
        <v>2</v>
      </c>
      <c r="C737" t="s">
        <v>43</v>
      </c>
      <c r="D737" s="14">
        <f t="shared" si="82"/>
        <v>661.5</v>
      </c>
      <c r="E737" s="14">
        <f t="shared" si="83"/>
        <v>189</v>
      </c>
      <c r="F737" s="18">
        <f t="shared" si="85"/>
        <v>0.03</v>
      </c>
      <c r="G737" s="18">
        <f t="shared" si="86"/>
        <v>0.03</v>
      </c>
    </row>
    <row r="738" spans="1:7" ht="5" customHeight="1" x14ac:dyDescent="0.35">
      <c r="A738" s="7">
        <f t="shared" si="81"/>
        <v>45286</v>
      </c>
      <c r="B738" s="13">
        <f t="shared" si="84"/>
        <v>3</v>
      </c>
      <c r="C738" t="s">
        <v>43</v>
      </c>
      <c r="D738" s="14">
        <f t="shared" si="82"/>
        <v>661.5</v>
      </c>
      <c r="E738" s="14">
        <f t="shared" si="83"/>
        <v>189</v>
      </c>
      <c r="F738" s="18">
        <f t="shared" si="85"/>
        <v>0.03</v>
      </c>
      <c r="G738" s="18">
        <f t="shared" si="86"/>
        <v>0.03</v>
      </c>
    </row>
    <row r="739" spans="1:7" ht="5" customHeight="1" x14ac:dyDescent="0.35">
      <c r="A739" s="7">
        <f t="shared" si="81"/>
        <v>45287</v>
      </c>
      <c r="B739" s="13">
        <f t="shared" si="84"/>
        <v>4</v>
      </c>
      <c r="C739" t="s">
        <v>43</v>
      </c>
      <c r="D739" s="14">
        <f t="shared" si="82"/>
        <v>661.5</v>
      </c>
      <c r="E739" s="14">
        <f t="shared" si="83"/>
        <v>189</v>
      </c>
      <c r="F739" s="18">
        <f t="shared" si="85"/>
        <v>0.03</v>
      </c>
      <c r="G739" s="18">
        <f t="shared" si="86"/>
        <v>0.03</v>
      </c>
    </row>
    <row r="740" spans="1:7" ht="5" customHeight="1" x14ac:dyDescent="0.35">
      <c r="A740" s="7">
        <f t="shared" si="81"/>
        <v>45288</v>
      </c>
      <c r="B740" s="13">
        <f t="shared" si="84"/>
        <v>5</v>
      </c>
      <c r="C740" t="s">
        <v>43</v>
      </c>
      <c r="D740" s="14">
        <f t="shared" si="82"/>
        <v>682.5</v>
      </c>
      <c r="E740" s="14">
        <f t="shared" si="83"/>
        <v>189</v>
      </c>
      <c r="F740" s="18">
        <f t="shared" si="85"/>
        <v>0</v>
      </c>
      <c r="G740" s="18">
        <f t="shared" si="86"/>
        <v>0</v>
      </c>
    </row>
    <row r="741" spans="1:7" ht="5" customHeight="1" x14ac:dyDescent="0.35">
      <c r="A741" s="7">
        <f t="shared" si="81"/>
        <v>45289</v>
      </c>
      <c r="B741" s="13">
        <f t="shared" si="84"/>
        <v>6</v>
      </c>
      <c r="C741" t="s">
        <v>43</v>
      </c>
      <c r="D741" s="14">
        <f t="shared" si="82"/>
        <v>714</v>
      </c>
      <c r="E741" s="14">
        <f t="shared" si="83"/>
        <v>210</v>
      </c>
      <c r="F741" s="18">
        <f t="shared" si="85"/>
        <v>-0.05</v>
      </c>
      <c r="G741" s="18">
        <f t="shared" si="86"/>
        <v>-0.05</v>
      </c>
    </row>
    <row r="742" spans="1:7" ht="5" customHeight="1" x14ac:dyDescent="0.35">
      <c r="A742" s="7">
        <f t="shared" si="81"/>
        <v>45290</v>
      </c>
      <c r="B742" s="13">
        <f t="shared" si="84"/>
        <v>7</v>
      </c>
      <c r="C742" t="s">
        <v>43</v>
      </c>
      <c r="D742" s="14">
        <f t="shared" si="82"/>
        <v>714</v>
      </c>
      <c r="E742" s="14">
        <f t="shared" si="83"/>
        <v>210</v>
      </c>
      <c r="F742" s="18">
        <f t="shared" si="85"/>
        <v>-0.05</v>
      </c>
      <c r="G742" s="18">
        <f t="shared" si="86"/>
        <v>-0.05</v>
      </c>
    </row>
    <row r="743" spans="1:7" ht="5" customHeight="1" x14ac:dyDescent="0.35">
      <c r="A743" s="7">
        <f t="shared" si="81"/>
        <v>45291</v>
      </c>
      <c r="B743" s="13">
        <f t="shared" si="84"/>
        <v>1</v>
      </c>
      <c r="C743" t="s">
        <v>43</v>
      </c>
      <c r="D743" s="14">
        <f t="shared" si="82"/>
        <v>682.5</v>
      </c>
      <c r="E743" s="14">
        <f t="shared" si="83"/>
        <v>189</v>
      </c>
      <c r="F743" s="18">
        <f t="shared" si="85"/>
        <v>0</v>
      </c>
      <c r="G743" s="18">
        <f t="shared" si="86"/>
        <v>0</v>
      </c>
    </row>
    <row r="744" spans="1:7" ht="5" customHeight="1" x14ac:dyDescent="0.35">
      <c r="A744" s="6"/>
      <c r="B744" s="6"/>
    </row>
    <row r="745" spans="1:7" ht="5" customHeight="1" x14ac:dyDescent="0.35">
      <c r="A745" s="6"/>
      <c r="B745" s="6"/>
    </row>
    <row r="746" spans="1:7" ht="5" customHeight="1" x14ac:dyDescent="0.35">
      <c r="A746" s="6"/>
      <c r="B746" s="6"/>
    </row>
  </sheetData>
  <sheetProtection algorithmName="SHA-512" hashValue="KPikjZOdqH7OMhEYnW1jzi09jZvx6lvo/le5eX/g3PpyIT+8I211aHDoj1CIvZ3tCecELJ3S/zfrZayUE6yjTQ==" saltValue="wkO9nCOKnbYv4q3EDyoG6g==" spinCount="100000" sheet="1" objects="1" scenarios="1"/>
  <sortState xmlns:xlrd2="http://schemas.microsoft.com/office/spreadsheetml/2017/richdata2" ref="B5:Q8">
    <sortCondition ref="B5:B8"/>
  </sortState>
  <phoneticPr fontId="6" type="noConversion"/>
  <pageMargins left="0.7" right="0.7" top="0.75" bottom="0.75" header="0.3" footer="0.3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Retreat Dates</vt:lpstr>
      <vt:lpstr>2. Pricing</vt:lpstr>
      <vt:lpstr>3. The House</vt:lpstr>
      <vt:lpstr>4. Safari Lodges</vt:lpstr>
      <vt:lpstr>5. GGR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Newman</dc:creator>
  <cp:lastModifiedBy>Rob Newman</cp:lastModifiedBy>
  <cp:lastPrinted>2022-08-11T10:50:23Z</cp:lastPrinted>
  <dcterms:created xsi:type="dcterms:W3CDTF">2022-02-08T18:17:45Z</dcterms:created>
  <dcterms:modified xsi:type="dcterms:W3CDTF">2023-02-09T21:28:58Z</dcterms:modified>
</cp:coreProperties>
</file>